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tilpe\Downloads\!fixarrrr\"/>
    </mc:Choice>
  </mc:AlternateContent>
  <xr:revisionPtr revIDLastSave="0" documentId="13_ncr:1_{692C4126-9938-495F-9C37-E002EF9B9236}" xr6:coauthVersionLast="47" xr6:coauthVersionMax="47" xr10:uidLastSave="{00000000-0000-0000-0000-000000000000}"/>
  <workbookProtection workbookAlgorithmName="SHA-512" workbookHashValue="LYQbWrcoWXopPS1BpKfdxQADBVyRA6UBRlq2bcEPDJS25NnjL7kSwLx8FZLK1UXiGofITq8Y96dC19oKSFh4pQ==" workbookSaltValue="J5aHgi1y/odHA2j3sTJskA==" workbookSpinCount="100000" lockStructure="1"/>
  <bookViews>
    <workbookView xWindow="-120" yWindow="-120" windowWidth="51840" windowHeight="21240" xr2:uid="{00000000-000D-0000-FFFF-FFFF00000000}"/>
  </bookViews>
  <sheets>
    <sheet name="Arbetstidsredovisning" sheetId="2" r:id="rId1"/>
    <sheet name="Tidrapport" sheetId="8" r:id="rId2"/>
    <sheet name="Anvisningar " sheetId="10" r:id="rId3"/>
    <sheet name="Data" sheetId="3" state="hidden" r:id="rId4"/>
    <sheet name="Timmar" sheetId="7" state="hidden" r:id="rId5"/>
  </sheets>
  <externalReferences>
    <externalReference r:id="rId6"/>
  </externalReferences>
  <definedNames>
    <definedName name="_PO1" localSheetId="2">Data!#REF!</definedName>
    <definedName name="_PO1">Data!#REF!</definedName>
    <definedName name="ArbetsinsatsiProjektet">Data!$F$3:$F$4</definedName>
    <definedName name="Arbetsinsatsredovisassom">Data!$F$3:$F$4</definedName>
    <definedName name="Arbetstidiprojektet">Data!$O$3:$O$6</definedName>
    <definedName name="Arbetstimmar" localSheetId="2">#REF!</definedName>
    <definedName name="Arbetstimmar">#REF!</definedName>
    <definedName name="Letarad" localSheetId="2">Arbetstidsredovisning!#REF!</definedName>
    <definedName name="Letarad">Arbetstidsredovisning!#REF!</definedName>
    <definedName name="Lista_Medfinansiar">Data!$D$3:$D$7</definedName>
    <definedName name="Lista_Medfinansiarer" localSheetId="2">Data!#REF!</definedName>
    <definedName name="Lista_Medfinansiarer">Data!#REF!</definedName>
    <definedName name="Lista_Programomrade" localSheetId="2">Data!#REF!</definedName>
    <definedName name="Lista_Programomrade">Data!#REF!</definedName>
    <definedName name="Lista_Region" localSheetId="2">Data!#REF!</definedName>
    <definedName name="Lista_Region">Data!#REF!</definedName>
    <definedName name="Lista_Regioner" localSheetId="2">Data!#REF!</definedName>
    <definedName name="Lista_Regioner">Data!#REF!</definedName>
    <definedName name="Medfinansiär">Data!$D$3:$D$8</definedName>
    <definedName name="Månad">Data!$H$3:$H$14</definedName>
    <definedName name="nnn" localSheetId="2">Data!#REF!</definedName>
    <definedName name="nnn">Data!#REF!</definedName>
    <definedName name="ooo" localSheetId="2">Data!#REF!</definedName>
    <definedName name="ooo">Data!#REF!</definedName>
    <definedName name="PO_2" localSheetId="2">Arbetstidsredovisning!#REF!</definedName>
    <definedName name="PO_2">Arbetstidsredovisning!#REF!</definedName>
    <definedName name="Programomrade" localSheetId="2">Data!#REF!</definedName>
    <definedName name="Programomrade">Data!#REF!</definedName>
    <definedName name="Programområde">Data!$A$3:$A$8</definedName>
    <definedName name="Region">Data!$K$6:$K$13</definedName>
    <definedName name="Timlonegrupp_PO_1" localSheetId="2">Data!#REF!</definedName>
    <definedName name="Timlonegrupp_PO_1">Data!#REF!</definedName>
    <definedName name="Timlonegrupp_PO_2" localSheetId="2">Data!#REF!</definedName>
    <definedName name="Timlonegrupp_PO_2">Data!#REF!</definedName>
    <definedName name="TimloneGrupp_PO1">Data!$E$2:$E$11</definedName>
    <definedName name="TimloneGrupp_PO2">Data!$E$13:$E$18</definedName>
    <definedName name="TimloneGruppNamn">'[1]Generella inställningar'!$D$5</definedName>
    <definedName name="TimlonerGruppNamn">Arbetstidsredovisning!$AB$6</definedName>
    <definedName name="Typavanställning">Data!$N$3:$N$6</definedName>
    <definedName name="_xlnm.Print_Area" localSheetId="0">Arbetstidsredovisning!$A$1:$AM$31</definedName>
    <definedName name="visa" localSheetId="2">Arbetstidsredovisning!#REF!</definedName>
    <definedName name="visa">Arbetstidsredovisning!#REF!</definedName>
    <definedName name="yyyyyyyyyyyy" localSheetId="2">Arbetstidsredovisning!#REF!</definedName>
    <definedName name="yyyyyyyyyyyy">Arbetstidsredovisning!#REF!</definedName>
    <definedName name="ÅR">Data!$J$3:$J$11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 i="2" l="1"/>
  <c r="C4" i="8"/>
  <c r="C3" i="8"/>
  <c r="C2" i="8"/>
  <c r="V9" i="2"/>
  <c r="K22" i="2"/>
  <c r="N22" i="2"/>
  <c r="O22" i="2"/>
  <c r="P22" i="2"/>
  <c r="Q22" i="2"/>
  <c r="R22" i="2"/>
  <c r="U22" i="2"/>
  <c r="V22" i="2"/>
  <c r="W22" i="2"/>
  <c r="X22" i="2"/>
  <c r="Y22" i="2"/>
  <c r="AB22" i="2"/>
  <c r="AC22" i="2"/>
  <c r="AD22" i="2"/>
  <c r="AE22" i="2"/>
  <c r="AF22" i="2"/>
  <c r="AI22" i="2"/>
  <c r="AJ22" i="2"/>
  <c r="G22" i="2"/>
  <c r="AL22" i="2" s="1"/>
  <c r="AK14" i="2" s="1"/>
  <c r="H22" i="2"/>
  <c r="I22" i="2"/>
  <c r="J22" i="2"/>
  <c r="L22" i="2"/>
  <c r="M22" i="2"/>
  <c r="S22" i="2"/>
  <c r="T22" i="2"/>
  <c r="Z22" i="2"/>
  <c r="AA22" i="2"/>
  <c r="AG22" i="2"/>
  <c r="AH22" i="2"/>
  <c r="AK22" i="2"/>
  <c r="B2" i="7"/>
  <c r="D9" i="7" s="1"/>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X9" i="2"/>
  <c r="G11" i="2"/>
  <c r="B37" i="8"/>
  <c r="A8" i="2"/>
  <c r="L8" i="7"/>
  <c r="G9" i="7"/>
  <c r="G8" i="7"/>
  <c r="C9" i="7"/>
  <c r="M8" i="7"/>
  <c r="H9" i="7"/>
  <c r="J8" i="7" l="1"/>
  <c r="F8" i="7"/>
  <c r="K9" i="7"/>
  <c r="A19" i="7"/>
  <c r="E9" i="7"/>
  <c r="A14" i="7"/>
  <c r="A23" i="7"/>
  <c r="H8" i="7"/>
  <c r="K8" i="7"/>
  <c r="M9" i="7"/>
  <c r="I8" i="7"/>
  <c r="E8" i="7"/>
  <c r="I9" i="7"/>
  <c r="D8" i="7"/>
  <c r="A25" i="7"/>
  <c r="B9" i="7"/>
  <c r="A27" i="7"/>
  <c r="F9" i="7"/>
  <c r="A22" i="7"/>
  <c r="L9" i="7"/>
  <c r="J9" i="7"/>
  <c r="B8" i="7"/>
  <c r="C8" i="7"/>
  <c r="A24" i="7"/>
  <c r="A13" i="7"/>
  <c r="A26" i="7"/>
  <c r="A17" i="7"/>
  <c r="A20" i="7" s="1"/>
  <c r="Q16" i="2"/>
  <c r="AK15" i="2"/>
  <c r="Q15" i="2"/>
  <c r="A15" i="7" l="1"/>
  <c r="A18" i="7"/>
  <c r="A16" i="7"/>
  <c r="D6" i="7" s="1"/>
  <c r="D5" i="7" s="1"/>
  <c r="A21" i="7"/>
  <c r="J6" i="7"/>
  <c r="J5" i="7" s="1"/>
  <c r="E6" i="7"/>
  <c r="E5" i="7" s="1"/>
  <c r="G6" i="7"/>
  <c r="G5" i="7" s="1"/>
  <c r="F6" i="7"/>
  <c r="F5" i="7" s="1"/>
  <c r="I5" i="3" l="1"/>
  <c r="G18" i="2" s="1"/>
  <c r="I21" i="7"/>
  <c r="M6" i="7"/>
  <c r="M5" i="7" s="1"/>
  <c r="L6" i="7"/>
  <c r="L5" i="7" s="1"/>
  <c r="I6" i="7"/>
  <c r="I5" i="7" s="1"/>
  <c r="H6" i="7"/>
  <c r="H5" i="7" s="1"/>
  <c r="C6" i="7"/>
  <c r="C5" i="7" s="1"/>
  <c r="K6" i="7"/>
  <c r="K5" i="7" s="1"/>
  <c r="B6" i="7"/>
  <c r="B5" i="7" s="1"/>
  <c r="N5" i="7" s="1"/>
  <c r="I22" i="7"/>
  <c r="I6" i="3"/>
  <c r="I27" i="7"/>
  <c r="I11" i="3"/>
  <c r="I7" i="3"/>
  <c r="I23" i="7"/>
  <c r="I8" i="3"/>
  <c r="I24" i="7"/>
  <c r="I3" i="3" l="1"/>
  <c r="I19" i="7"/>
  <c r="I28" i="7"/>
  <c r="I12" i="3"/>
  <c r="I20" i="7"/>
  <c r="I4" i="3"/>
  <c r="I9" i="3"/>
  <c r="I25" i="7"/>
  <c r="I26" i="7"/>
  <c r="I10" i="3"/>
  <c r="I13" i="3"/>
  <c r="I29" i="7"/>
  <c r="I30" i="7"/>
  <c r="I14" i="3"/>
  <c r="N6" i="7"/>
</calcChain>
</file>

<file path=xl/sharedStrings.xml><?xml version="1.0" encoding="utf-8"?>
<sst xmlns="http://schemas.openxmlformats.org/spreadsheetml/2006/main" count="170" uniqueCount="143">
  <si>
    <t>År</t>
  </si>
  <si>
    <t>Månad</t>
  </si>
  <si>
    <t>januari</t>
  </si>
  <si>
    <t>februari</t>
  </si>
  <si>
    <t>mars</t>
  </si>
  <si>
    <t>april</t>
  </si>
  <si>
    <t>maj</t>
  </si>
  <si>
    <t>juni</t>
  </si>
  <si>
    <t>juli</t>
  </si>
  <si>
    <t>augusti</t>
  </si>
  <si>
    <t>september</t>
  </si>
  <si>
    <t>oktober</t>
  </si>
  <si>
    <t>november</t>
  </si>
  <si>
    <t>december</t>
  </si>
  <si>
    <t>Nyårsdagen</t>
  </si>
  <si>
    <t>Trettondedag jul</t>
  </si>
  <si>
    <t>Långfredagen</t>
  </si>
  <si>
    <t>Påskafton</t>
  </si>
  <si>
    <t>Påskdagen</t>
  </si>
  <si>
    <t>Annandag påsk</t>
  </si>
  <si>
    <t>Första maj</t>
  </si>
  <si>
    <t>Kristi himmelfärdsdag</t>
  </si>
  <si>
    <t>Pingstdagen</t>
  </si>
  <si>
    <t>Sveriges nationaldag</t>
  </si>
  <si>
    <t>Midsommarafton</t>
  </si>
  <si>
    <t>Julafton</t>
  </si>
  <si>
    <t>Juldagen</t>
  </si>
  <si>
    <t>Annandag jul</t>
  </si>
  <si>
    <t>Nyårsafton</t>
  </si>
  <si>
    <t>Totalt</t>
  </si>
  <si>
    <t>Arbetstidsredovisning</t>
  </si>
  <si>
    <t>Diarienummer</t>
  </si>
  <si>
    <t>Namn</t>
  </si>
  <si>
    <t>Region</t>
  </si>
  <si>
    <t>Redovisningsmånad</t>
  </si>
  <si>
    <t>Programområde</t>
  </si>
  <si>
    <t>Timlönegrupp</t>
  </si>
  <si>
    <t>7A</t>
  </si>
  <si>
    <t>7B</t>
  </si>
  <si>
    <t>7C</t>
  </si>
  <si>
    <t>Projektledare mindre projekt/delprojektledare större projekt</t>
  </si>
  <si>
    <t>Projektmedarbetare</t>
  </si>
  <si>
    <t>Projektekonom</t>
  </si>
  <si>
    <t>Projektadministratör</t>
  </si>
  <si>
    <t>Ref.kolumn för lönegrupp</t>
  </si>
  <si>
    <t>Medfinansiär</t>
  </si>
  <si>
    <t>Arbetsförmedlingen</t>
  </si>
  <si>
    <t>Försäkringskassan</t>
  </si>
  <si>
    <t>Kommun</t>
  </si>
  <si>
    <t>Landstingskommun</t>
  </si>
  <si>
    <t>Annan offentlig aktör</t>
  </si>
  <si>
    <t>Arbetstimmar i månaden</t>
  </si>
  <si>
    <t xml:space="preserve">Arbetsinsats redovisas som </t>
  </si>
  <si>
    <t>Projektnamn</t>
  </si>
  <si>
    <t>Arbetsinsats i projektet</t>
  </si>
  <si>
    <t>Medfinansiering i projektet</t>
  </si>
  <si>
    <t>Direkt lön i projektet</t>
  </si>
  <si>
    <t>Nedlagda timmar i projektet</t>
  </si>
  <si>
    <t>Riktigheten i lämnade uppgifter intygas härmed:</t>
  </si>
  <si>
    <t>Observera att felaktigt lämnade uppgifter</t>
  </si>
  <si>
    <t>Underskrift anställd</t>
  </si>
  <si>
    <t>kan medföra krav på återbetalning av stöd.</t>
  </si>
  <si>
    <t>Arbetade timmar</t>
  </si>
  <si>
    <t>Arbetade dagar</t>
  </si>
  <si>
    <t>Helgdagar</t>
  </si>
  <si>
    <t>Villkorsområde</t>
  </si>
  <si>
    <t>id</t>
  </si>
  <si>
    <t>Databas</t>
  </si>
  <si>
    <t>år</t>
  </si>
  <si>
    <t>timmar</t>
  </si>
  <si>
    <t>-</t>
  </si>
  <si>
    <t>Januari</t>
  </si>
  <si>
    <t>Februari</t>
  </si>
  <si>
    <t>Mars</t>
  </si>
  <si>
    <t>April</t>
  </si>
  <si>
    <t>Maj</t>
  </si>
  <si>
    <t>Juni</t>
  </si>
  <si>
    <t>Juli</t>
  </si>
  <si>
    <t>Augusti</t>
  </si>
  <si>
    <t>September</t>
  </si>
  <si>
    <t>Oktober</t>
  </si>
  <si>
    <t>November</t>
  </si>
  <si>
    <t>December</t>
  </si>
  <si>
    <t>ÅR</t>
  </si>
  <si>
    <t>Totalt månad</t>
  </si>
  <si>
    <t>Region (placeringsort anställd)</t>
  </si>
  <si>
    <t xml:space="preserve">Ref.kolumn för Timlönegrupp (E=3) </t>
  </si>
  <si>
    <t>PO1</t>
  </si>
  <si>
    <t>PO2</t>
  </si>
  <si>
    <t>PO3</t>
  </si>
  <si>
    <t xml:space="preserve">Region Stockholm </t>
  </si>
  <si>
    <t>Regioner förutom Stockholm</t>
  </si>
  <si>
    <t>Timlonegrupp_PO1</t>
  </si>
  <si>
    <t>Timlonegrupp_PO2</t>
  </si>
  <si>
    <t>Mellersta Norrland</t>
  </si>
  <si>
    <t>Norra Mellansverige</t>
  </si>
  <si>
    <t>Småland och Öarna</t>
  </si>
  <si>
    <t>Stockholm</t>
  </si>
  <si>
    <t>Sydsverige</t>
  </si>
  <si>
    <t>Västsverige</t>
  </si>
  <si>
    <t>Östra Mellansverige</t>
  </si>
  <si>
    <t>Övre Norrland</t>
  </si>
  <si>
    <t>Behörig företrädare/Överordnad chef</t>
  </si>
  <si>
    <t>Yrkeskategori/timlönegrupp</t>
  </si>
  <si>
    <t>Ref.kolumn arbetsinsats</t>
  </si>
  <si>
    <t>Beskriv insats</t>
  </si>
  <si>
    <t>Beskriv uppdrag i projektet</t>
  </si>
  <si>
    <t>Privat aktör</t>
  </si>
  <si>
    <t>Organisationens namn</t>
  </si>
  <si>
    <t>Nedlagda timmar i projektet som redovisas till Svenska ESF-rådet för aktuell månad</t>
  </si>
  <si>
    <t>Typ av anställning</t>
  </si>
  <si>
    <t>Heltidsanställning</t>
  </si>
  <si>
    <t>Timanställning</t>
  </si>
  <si>
    <t>Deltidsanställning med en fast andel av arbetstiden per mån.</t>
  </si>
  <si>
    <t>Deltidsanställning med ett varierande antal arbetstim/mån</t>
  </si>
  <si>
    <t>Arbetstid i projektet</t>
  </si>
  <si>
    <t>Heltid i projektet</t>
  </si>
  <si>
    <t>Deltid med fast andel av arbetstiden i projektet per månad</t>
  </si>
  <si>
    <t>Deltid med varierande antal arbetstimmar i projektet/mån</t>
  </si>
  <si>
    <t>Timmar  (arbetsinsatser vid behov)</t>
  </si>
  <si>
    <t>Omfattning</t>
  </si>
  <si>
    <t xml:space="preserve">Medfinansiär </t>
  </si>
  <si>
    <t>Direkt lön</t>
  </si>
  <si>
    <t xml:space="preserve">Typ av anställning </t>
  </si>
  <si>
    <t>Uppgifter hämtas från "Tidrapport"</t>
  </si>
  <si>
    <t>Tidrapport</t>
  </si>
  <si>
    <t>Namnförtydligande</t>
  </si>
  <si>
    <t>&lt;  Omfattning i procent av heltid</t>
  </si>
  <si>
    <t>Beskrivning av arbetsinsatser i projektet</t>
  </si>
  <si>
    <t>Arbetstimmar</t>
  </si>
  <si>
    <t>Att tidrapportera i Socialfonden 2014 – 2020</t>
  </si>
  <si>
    <t>Datum</t>
  </si>
  <si>
    <t xml:space="preserve">Projektledare större projekt </t>
  </si>
  <si>
    <t>Allmän arbetstid tjänstgöringsgrad</t>
  </si>
  <si>
    <t>Information till projektägaren vid registrering av projekttid i ansökan om utbetalning</t>
  </si>
  <si>
    <r>
      <t xml:space="preserve">Beräkningsmodell av enhetskostnader vid budgetering av personalens nedlagda tid utgår från sammanlagda årsarbetstiden 1662 timmar exklusive semester. Per månad blir det 155,16 timmar i snitt under 10,71 månader per kalenderår (semesterersättning 12 % ingår i enhetspris). </t>
    </r>
    <r>
      <rPr>
        <i/>
        <sz val="11"/>
        <color theme="1"/>
        <rFont val="Calibri"/>
        <family val="2"/>
        <scheme val="minor"/>
      </rPr>
      <t>Tid utöver 1662 per kalenderår och anställd i projektet är inte stödberättigat.</t>
    </r>
    <r>
      <rPr>
        <sz val="11"/>
        <color theme="1"/>
        <rFont val="Calibri"/>
        <family val="2"/>
        <scheme val="minor"/>
      </rPr>
      <t xml:space="preserve"> Det är projektägarens ansvar att säkerställa att årsarbetstiden inte överskrids per medarbetare. </t>
    </r>
  </si>
  <si>
    <r>
      <t xml:space="preserve">All personal som utför en arbetsinsats i ett socialfondsprojekt måste redovisa sin tid. Tidredovisningen ska intygas av den som utför arbetsinsatsen och styrkas av behörig företrädare för projektet eller av överordnad chef för den tidredovisande personen.   
Tidredovisningsblanketten bygger på excel och består av två flikar, arbetstidsredovisning och tidrapport. Fliken arbetstidsredovisning består av formaliauppgifter samt en sammanställning av de uppgifter som ni uppger i fliken tidrapport. Tidrapporten består av uppgifter kring den totala arbetstiden per månad och hur stor del av den tiden som avser nedlagd arbetstid i projektet. Använd den här blanketten då flera obligatoriska fält utgörs av rullister och har autosummeringar. Skriv sedan ut båda flikarna, underteckna arbetstidsredovisningen och bifoga dessa med ansökan om utbetalning. 
I dokumentet finns hjälprutor med information kring vad som ska fyllas i vissa fält. Om rutan lägger sig olämpligt kan man flytta på den genom att klicka och dra i rutan och släppa vid sidan om. </t>
    </r>
    <r>
      <rPr>
        <b/>
        <sz val="10"/>
        <color indexed="62"/>
        <rFont val="Arial"/>
        <family val="2"/>
      </rPr>
      <t xml:space="preserve">
</t>
    </r>
    <r>
      <rPr>
        <sz val="10"/>
        <color indexed="8"/>
        <rFont val="Arial"/>
        <family val="2"/>
      </rPr>
      <t xml:space="preserve">
</t>
    </r>
  </si>
  <si>
    <r>
      <t xml:space="preserve">Fält som är vita är öppna för fritext. Fält som är gulmarkerade är rullister med fasta val. 
Samtliga fält ska fyllas i.
</t>
    </r>
    <r>
      <rPr>
        <b/>
        <sz val="10"/>
        <color indexed="8"/>
        <rFont val="Arial"/>
        <family val="2"/>
      </rPr>
      <t>Diarienummer</t>
    </r>
    <r>
      <rPr>
        <sz val="10"/>
        <color indexed="8"/>
        <rFont val="Arial"/>
        <family val="2"/>
      </rPr>
      <t xml:space="preserve"> – uppge det diarienummer ni har fått av Svenska ESF-rådet för aktuellt projekt.
</t>
    </r>
    <r>
      <rPr>
        <b/>
        <sz val="10"/>
        <color indexed="8"/>
        <rFont val="Arial"/>
        <family val="2"/>
      </rPr>
      <t>Projektnamn</t>
    </r>
    <r>
      <rPr>
        <sz val="10"/>
        <color indexed="8"/>
        <rFont val="Arial"/>
        <family val="2"/>
      </rPr>
      <t xml:space="preserve"> – uppge projektets namn.
</t>
    </r>
    <r>
      <rPr>
        <b/>
        <sz val="10"/>
        <color indexed="8"/>
        <rFont val="Arial"/>
        <family val="2"/>
      </rPr>
      <t>Organisationens</t>
    </r>
    <r>
      <rPr>
        <sz val="10"/>
        <color indexed="8"/>
        <rFont val="Arial"/>
        <family val="2"/>
      </rPr>
      <t xml:space="preserve"> </t>
    </r>
    <r>
      <rPr>
        <b/>
        <sz val="10"/>
        <color indexed="8"/>
        <rFont val="Arial"/>
        <family val="2"/>
      </rPr>
      <t>namn</t>
    </r>
    <r>
      <rPr>
        <sz val="10"/>
        <color indexed="8"/>
        <rFont val="Arial"/>
        <family val="2"/>
      </rPr>
      <t xml:space="preserve"> – uppge arbetsgivarens namn.
</t>
    </r>
    <r>
      <rPr>
        <b/>
        <sz val="10"/>
        <color indexed="8"/>
        <rFont val="Arial"/>
        <family val="2"/>
      </rPr>
      <t>Programområde</t>
    </r>
    <r>
      <rPr>
        <sz val="10"/>
        <color indexed="8"/>
        <rFont val="Arial"/>
        <family val="2"/>
      </rPr>
      <t xml:space="preserve"> – rullist med val av programområde för aktuellt projekt. Valet här styr yrkeskategori/timlönegrupp.
</t>
    </r>
    <r>
      <rPr>
        <b/>
        <sz val="10"/>
        <color indexed="8"/>
        <rFont val="Arial"/>
        <family val="2"/>
      </rPr>
      <t>Region</t>
    </r>
    <r>
      <rPr>
        <sz val="10"/>
        <color indexed="8"/>
        <rFont val="Arial"/>
        <family val="2"/>
      </rPr>
      <t xml:space="preserve"> – välj den region där du som personal i projektet är placerad.
</t>
    </r>
    <r>
      <rPr>
        <b/>
        <sz val="10"/>
        <color indexed="8"/>
        <rFont val="Arial"/>
        <family val="2"/>
      </rPr>
      <t>Namn</t>
    </r>
    <r>
      <rPr>
        <sz val="10"/>
        <color indexed="8"/>
        <rFont val="Arial"/>
        <family val="2"/>
      </rPr>
      <t xml:space="preserve"> – uppge ditt namn.
</t>
    </r>
    <r>
      <rPr>
        <b/>
        <sz val="10"/>
        <color indexed="8"/>
        <rFont val="Arial"/>
        <family val="2"/>
      </rPr>
      <t>Yrkeskategori/timlönegrupp</t>
    </r>
    <r>
      <rPr>
        <sz val="10"/>
        <color indexed="8"/>
        <rFont val="Arial"/>
        <family val="2"/>
      </rPr>
      <t xml:space="preserve"> – beroende på vilket programområde du uppgett tidigare visar en rullist de yrkeskategorier för programområde 2 och programområde 3 samt de timlönegrupper för programområde 1 som är aktuella. Uppge den kategori eller grupp som du tillhör enligt budget. 
</t>
    </r>
    <r>
      <rPr>
        <b/>
        <sz val="10"/>
        <color indexed="8"/>
        <rFont val="Arial"/>
        <family val="2"/>
      </rPr>
      <t>Typ av</t>
    </r>
    <r>
      <rPr>
        <sz val="10"/>
        <color indexed="8"/>
        <rFont val="Arial"/>
        <family val="2"/>
      </rPr>
      <t xml:space="preserve"> </t>
    </r>
    <r>
      <rPr>
        <b/>
        <sz val="10"/>
        <color indexed="8"/>
        <rFont val="Arial"/>
        <family val="2"/>
      </rPr>
      <t>anställning</t>
    </r>
    <r>
      <rPr>
        <sz val="10"/>
        <color indexed="8"/>
        <rFont val="Arial"/>
        <family val="2"/>
      </rPr>
      <t xml:space="preserve"> – rullist med fyra val av omfattning av anställning. Observera att detta avser den totala omfattningen av din ordinarie anställning hos din arbetsgivare. </t>
    </r>
  </si>
  <si>
    <t xml:space="preserve">Uppge antal nedlagda arbetstimmar i projektet per dag. Beskriv kortfattat vilka arbetsuppgifter som är kopplade till nedlagd tid i projektet. Varje dag ska beskrivas där det finns upptagen tid i projektet, semester och övrig tid ska inte beskrivas. </t>
  </si>
  <si>
    <r>
      <rPr>
        <b/>
        <sz val="10"/>
        <color indexed="8"/>
        <rFont val="Arial"/>
        <family val="2"/>
      </rPr>
      <t>Arbetsinsats redovisas som</t>
    </r>
    <r>
      <rPr>
        <sz val="10"/>
        <color indexed="8"/>
        <rFont val="Arial"/>
        <family val="2"/>
      </rPr>
      <t xml:space="preserve"> – rullist där du uppger om din tid i projektet avser direkt lön eller medfinansiering enligt budget. Om arbetsinsatsen avser medfinansiering ska du uppge vilken medfinansiär som är aktuell. Välj medfinansiär i rullistan i fältet under "Arbetsinsats redovisas som ".
</t>
    </r>
    <r>
      <rPr>
        <b/>
        <sz val="10"/>
        <color indexed="8"/>
        <rFont val="Arial"/>
        <family val="2"/>
      </rPr>
      <t xml:space="preserve">År </t>
    </r>
    <r>
      <rPr>
        <sz val="10"/>
        <color indexed="8"/>
        <rFont val="Arial"/>
        <family val="2"/>
      </rPr>
      <t xml:space="preserve">– rullist där du uppger aktuellt år
</t>
    </r>
    <r>
      <rPr>
        <b/>
        <sz val="10"/>
        <color indexed="8"/>
        <rFont val="Arial"/>
        <family val="2"/>
      </rPr>
      <t>Redovisningsmånad</t>
    </r>
    <r>
      <rPr>
        <sz val="10"/>
        <color indexed="8"/>
        <rFont val="Arial"/>
        <family val="2"/>
      </rPr>
      <t xml:space="preserve"> – rullist där du uppger vilken månad som redovisningen avser.
</t>
    </r>
    <r>
      <rPr>
        <b/>
        <sz val="10"/>
        <color indexed="8"/>
        <rFont val="Arial"/>
        <family val="2"/>
      </rPr>
      <t>Arbetstimmar i månaden</t>
    </r>
    <r>
      <rPr>
        <sz val="10"/>
        <color indexed="8"/>
        <rFont val="Arial"/>
        <family val="2"/>
      </rPr>
      <t xml:space="preserve"> – automatisk uppgift beroende på år och månad.
 Det finns en summeringsruta i arbetstidsredovisningen där antalet nedlagda timmar i projektet som genererar socialfondsstöd eller underlag för medfinansiering räknas ihop. Det är detta antalet timmar som sedan redovisas i ansökan om utbetalning i Projektrummet eller timmar som kommer i raden under som beräknas utifrån budgeterad tid enligt enhetskostnadsmodellen. </t>
    </r>
  </si>
  <si>
    <t>React</t>
  </si>
  <si>
    <t>React PO1</t>
  </si>
  <si>
    <t>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</si>
</sst>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42" x14ac:knownFonts="1">
    <font>
      <sz val="11"/>
      <color theme="1"/>
      <name val="Calibri"/>
      <family val="2"/>
      <scheme val="minor"/>
    </font>
    <font>
      <sz val="11"/>
      <color indexed="8"/>
      <name val="Calibri"/>
      <family val="2"/>
    </font>
    <font>
      <b/>
      <sz val="10"/>
      <name val="Arial"/>
      <family val="2"/>
    </font>
    <font>
      <b/>
      <sz val="11"/>
      <name val="Times New Roman"/>
      <family val="1"/>
    </font>
    <font>
      <sz val="10"/>
      <name val="Times"/>
      <family val="1"/>
    </font>
    <font>
      <b/>
      <sz val="9"/>
      <name val="Times"/>
      <family val="1"/>
    </font>
    <font>
      <b/>
      <sz val="11"/>
      <name val="Times"/>
      <family val="1"/>
    </font>
    <font>
      <sz val="10"/>
      <name val="Arial"/>
      <family val="2"/>
    </font>
    <font>
      <sz val="9"/>
      <name val="Arial"/>
      <family val="2"/>
    </font>
    <font>
      <i/>
      <sz val="10"/>
      <name val="Arial"/>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b/>
      <sz val="11"/>
      <color theme="1"/>
      <name val="Calibri"/>
      <family val="2"/>
    </font>
    <font>
      <sz val="11"/>
      <color theme="1"/>
      <name val="Calibri"/>
      <family val="2"/>
    </font>
    <font>
      <sz val="26"/>
      <color theme="1"/>
      <name val="Calibri"/>
      <family val="2"/>
      <scheme val="minor"/>
    </font>
    <font>
      <sz val="10"/>
      <color theme="1"/>
      <name val="Calibri"/>
      <family val="2"/>
      <scheme val="minor"/>
    </font>
    <font>
      <i/>
      <sz val="11"/>
      <color theme="1"/>
      <name val="Calibri"/>
      <family val="2"/>
      <scheme val="minor"/>
    </font>
    <font>
      <sz val="11"/>
      <color theme="3"/>
      <name val="Calibri"/>
      <family val="2"/>
      <scheme val="minor"/>
    </font>
    <font>
      <sz val="11"/>
      <color theme="3" tint="-0.249977111117893"/>
      <name val="Calibri"/>
      <family val="2"/>
      <scheme val="minor"/>
    </font>
    <font>
      <b/>
      <sz val="11"/>
      <color rgb="FFFF0000"/>
      <name val="Times New Roman"/>
      <family val="1"/>
    </font>
    <font>
      <sz val="11"/>
      <color theme="1"/>
      <name val="Wingdings"/>
      <charset val="2"/>
    </font>
    <font>
      <sz val="10"/>
      <color theme="1"/>
      <name val="Arial"/>
      <family val="2"/>
    </font>
    <font>
      <sz val="11"/>
      <color theme="1"/>
      <name val="Arial"/>
      <family val="2"/>
    </font>
    <font>
      <b/>
      <sz val="9"/>
      <color theme="1"/>
      <name val="Arial"/>
      <family val="2"/>
    </font>
    <font>
      <i/>
      <sz val="10"/>
      <color theme="1"/>
      <name val="Arial"/>
      <family val="2"/>
    </font>
    <font>
      <b/>
      <sz val="10"/>
      <color theme="1"/>
      <name val="Arial"/>
      <family val="2"/>
    </font>
    <font>
      <i/>
      <sz val="10"/>
      <color theme="3"/>
      <name val="Arial"/>
      <family val="2"/>
    </font>
    <font>
      <b/>
      <sz val="11"/>
      <color theme="1"/>
      <name val="Arial"/>
      <family val="2"/>
    </font>
    <font>
      <b/>
      <sz val="20"/>
      <color theme="3" tint="-0.249977111117893"/>
      <name val="Arial"/>
      <family val="2"/>
    </font>
    <font>
      <i/>
      <sz val="11"/>
      <color theme="1"/>
      <name val="Arial"/>
      <family val="2"/>
    </font>
    <font>
      <b/>
      <sz val="18"/>
      <color theme="3" tint="-0.249977111117893"/>
      <name val="Arial"/>
      <family val="2"/>
    </font>
    <font>
      <sz val="10"/>
      <color rgb="FFFF0000"/>
      <name val="Arial"/>
      <family val="2"/>
    </font>
    <font>
      <sz val="8.5"/>
      <name val="Arial"/>
      <family val="2"/>
    </font>
    <font>
      <b/>
      <sz val="11"/>
      <color rgb="FFFF0000"/>
      <name val="Calibri"/>
      <family val="2"/>
      <scheme val="minor"/>
    </font>
    <font>
      <b/>
      <sz val="16"/>
      <color theme="4" tint="-0.249977111117893"/>
      <name val="Arial"/>
      <family val="2"/>
    </font>
    <font>
      <b/>
      <sz val="10"/>
      <color indexed="62"/>
      <name val="Arial"/>
      <family val="2"/>
    </font>
    <font>
      <sz val="10"/>
      <color indexed="8"/>
      <name val="Arial"/>
      <family val="2"/>
    </font>
    <font>
      <b/>
      <i/>
      <sz val="14"/>
      <color theme="4" tint="-0.249977111117893"/>
      <name val="Arial"/>
      <family val="2"/>
    </font>
    <font>
      <b/>
      <sz val="10"/>
      <color indexed="8"/>
      <name val="Arial"/>
      <family val="2"/>
    </font>
    <font>
      <b/>
      <sz val="11"/>
      <color theme="0"/>
      <name val="Calibri"/>
      <family val="2"/>
      <scheme val="minor"/>
    </font>
  </fonts>
  <fills count="16">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0.24994659260841701"/>
        <bgColor indexed="64"/>
      </patternFill>
    </fill>
    <fill>
      <patternFill patternType="solid">
        <fgColor rgb="FFF7F7F7"/>
        <bgColor indexed="64"/>
      </patternFill>
    </fill>
    <fill>
      <patternFill patternType="solid">
        <fgColor rgb="FFFFFFCC"/>
        <bgColor indexed="64"/>
      </patternFill>
    </fill>
    <fill>
      <patternFill patternType="solid">
        <fgColor rgb="FFFFFFD9"/>
        <bgColor indexed="64"/>
      </patternFill>
    </fill>
    <fill>
      <gradientFill degree="90">
        <stop position="0">
          <color theme="0"/>
        </stop>
        <stop position="1">
          <color theme="0"/>
        </stop>
      </gradient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s>
  <cellStyleXfs count="3">
    <xf numFmtId="0" fontId="0" fillId="0" borderId="0"/>
    <xf numFmtId="0" fontId="10" fillId="2" borderId="43" applyNumberFormat="0" applyFont="0" applyAlignment="0" applyProtection="0"/>
    <xf numFmtId="9" fontId="10" fillId="0" borderId="0" applyFont="0" applyFill="0" applyBorder="0" applyAlignment="0" applyProtection="0"/>
  </cellStyleXfs>
  <cellXfs count="241">
    <xf numFmtId="0" fontId="0" fillId="0" borderId="0" xfId="0"/>
    <xf numFmtId="0" fontId="13" fillId="0" borderId="0" xfId="0" applyFont="1" applyBorder="1"/>
    <xf numFmtId="0" fontId="0" fillId="0" borderId="0" xfId="0" applyFill="1" applyBorder="1"/>
    <xf numFmtId="0" fontId="0" fillId="0" borderId="0" xfId="0" applyAlignment="1">
      <alignment horizontal="center"/>
    </xf>
    <xf numFmtId="6" fontId="0" fillId="0" borderId="0" xfId="0" applyNumberFormat="1"/>
    <xf numFmtId="0" fontId="0" fillId="0" borderId="0" xfId="0" applyBorder="1"/>
    <xf numFmtId="0" fontId="13" fillId="0" borderId="0" xfId="0" applyFont="1"/>
    <xf numFmtId="0" fontId="14" fillId="4" borderId="1" xfId="0" applyFont="1" applyFill="1" applyBorder="1"/>
    <xf numFmtId="0" fontId="15" fillId="0" borderId="0" xfId="0" applyFont="1"/>
    <xf numFmtId="0" fontId="15" fillId="4" borderId="1" xfId="0" applyFont="1" applyFill="1" applyBorder="1"/>
    <xf numFmtId="0" fontId="0" fillId="0" borderId="0" xfId="0" applyFill="1"/>
    <xf numFmtId="0" fontId="14" fillId="5" borderId="1" xfId="0" applyFont="1" applyFill="1" applyBorder="1"/>
    <xf numFmtId="0" fontId="1" fillId="6" borderId="1" xfId="0" applyFont="1" applyFill="1" applyBorder="1" applyAlignment="1" applyProtection="1">
      <protection hidden="1"/>
    </xf>
    <xf numFmtId="0" fontId="14" fillId="5" borderId="1" xfId="0" applyFont="1" applyFill="1" applyBorder="1" applyAlignment="1">
      <alignment horizontal="right"/>
    </xf>
    <xf numFmtId="0" fontId="2" fillId="0" borderId="0" xfId="0"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12" fillId="0" borderId="3" xfId="0" applyFont="1" applyBorder="1" applyAlignment="1">
      <alignment horizontal="left" vertical="center"/>
    </xf>
    <xf numFmtId="0" fontId="12" fillId="0" borderId="2" xfId="0" applyFont="1" applyBorder="1" applyAlignment="1">
      <alignment horizontal="center" vertical="center"/>
    </xf>
    <xf numFmtId="0" fontId="12" fillId="7"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left" vertical="center"/>
    </xf>
    <xf numFmtId="0" fontId="0" fillId="7" borderId="0" xfId="0" applyFill="1" applyBorder="1"/>
    <xf numFmtId="0" fontId="0" fillId="0" borderId="5" xfId="0" applyFill="1" applyBorder="1"/>
    <xf numFmtId="0" fontId="12" fillId="0" borderId="6" xfId="0" applyFont="1" applyBorder="1" applyAlignment="1">
      <alignment horizontal="left" vertical="center"/>
    </xf>
    <xf numFmtId="0" fontId="0" fillId="0" borderId="7" xfId="0" applyBorder="1"/>
    <xf numFmtId="0" fontId="0" fillId="7" borderId="7" xfId="0" applyFill="1" applyBorder="1"/>
    <xf numFmtId="0" fontId="0" fillId="0" borderId="6" xfId="0" applyFill="1" applyBorder="1"/>
    <xf numFmtId="0" fontId="16" fillId="0" borderId="0" xfId="0" applyFont="1" applyBorder="1" applyAlignment="1">
      <alignment vertical="center"/>
    </xf>
    <xf numFmtId="14" fontId="0" fillId="0" borderId="8" xfId="0" applyNumberFormat="1" applyBorder="1"/>
    <xf numFmtId="14" fontId="0" fillId="7" borderId="9" xfId="0" applyNumberFormat="1" applyFill="1" applyBorder="1"/>
    <xf numFmtId="14" fontId="0" fillId="0" borderId="9" xfId="0" applyNumberFormat="1" applyBorder="1"/>
    <xf numFmtId="14" fontId="0" fillId="7" borderId="10" xfId="0" applyNumberFormat="1" applyFill="1" applyBorder="1"/>
    <xf numFmtId="14" fontId="0" fillId="0" borderId="11" xfId="0" applyNumberFormat="1" applyBorder="1"/>
    <xf numFmtId="14" fontId="0" fillId="7" borderId="7" xfId="0" applyNumberFormat="1" applyFill="1" applyBorder="1"/>
    <xf numFmtId="14" fontId="0" fillId="0" borderId="7" xfId="0" applyNumberFormat="1" applyBorder="1"/>
    <xf numFmtId="14" fontId="0" fillId="7" borderId="12" xfId="0" applyNumberFormat="1" applyFill="1" applyBorder="1"/>
    <xf numFmtId="0" fontId="13" fillId="0" borderId="0" xfId="0" applyFont="1" applyBorder="1" applyAlignment="1"/>
    <xf numFmtId="14" fontId="13" fillId="0" borderId="0" xfId="0" applyNumberFormat="1" applyFont="1" applyBorder="1"/>
    <xf numFmtId="14" fontId="13" fillId="0" borderId="3" xfId="0" applyNumberFormat="1" applyFont="1" applyBorder="1"/>
    <xf numFmtId="14" fontId="13" fillId="0" borderId="5" xfId="0" applyNumberFormat="1" applyFont="1" applyBorder="1"/>
    <xf numFmtId="0" fontId="13" fillId="0" borderId="0" xfId="0" applyFont="1" applyBorder="1"/>
    <xf numFmtId="14" fontId="13" fillId="0" borderId="6" xfId="0" applyNumberFormat="1" applyFont="1" applyBorder="1"/>
    <xf numFmtId="0" fontId="6" fillId="0" borderId="0" xfId="0" applyFont="1" applyFill="1" applyBorder="1" applyAlignment="1">
      <alignment horizontal="left"/>
    </xf>
    <xf numFmtId="164" fontId="5" fillId="0" borderId="0" xfId="0" applyNumberFormat="1" applyFont="1" applyFill="1" applyBorder="1"/>
    <xf numFmtId="164" fontId="12" fillId="0" borderId="0" xfId="0" applyNumberFormat="1" applyFont="1" applyFill="1" applyBorder="1"/>
    <xf numFmtId="0" fontId="12" fillId="0" borderId="0" xfId="0" applyFont="1"/>
    <xf numFmtId="0" fontId="0" fillId="0" borderId="0" xfId="0" applyAlignment="1">
      <alignment horizontal="center" vertical="center"/>
    </xf>
    <xf numFmtId="0" fontId="17" fillId="0" borderId="0" xfId="0" applyFont="1"/>
    <xf numFmtId="0" fontId="7" fillId="0" borderId="0" xfId="0" applyFont="1" applyBorder="1"/>
    <xf numFmtId="0" fontId="18" fillId="0" borderId="0" xfId="0" applyFont="1"/>
    <xf numFmtId="0" fontId="4" fillId="0" borderId="0" xfId="0" applyFont="1" applyBorder="1" applyAlignment="1"/>
    <xf numFmtId="0" fontId="12" fillId="8" borderId="1" xfId="0" applyFont="1" applyFill="1" applyBorder="1" applyAlignment="1">
      <alignment wrapText="1"/>
    </xf>
    <xf numFmtId="0" fontId="0" fillId="8" borderId="1" xfId="0" applyFill="1" applyBorder="1"/>
    <xf numFmtId="0" fontId="0" fillId="8" borderId="1" xfId="0" applyFill="1" applyBorder="1" applyAlignment="1">
      <alignment horizontal="left"/>
    </xf>
    <xf numFmtId="6" fontId="0" fillId="8" borderId="1" xfId="0" applyNumberFormat="1" applyFill="1" applyBorder="1"/>
    <xf numFmtId="0" fontId="0" fillId="9" borderId="1" xfId="0" applyFill="1" applyBorder="1"/>
    <xf numFmtId="0" fontId="0" fillId="10" borderId="1" xfId="0" applyFill="1" applyBorder="1"/>
    <xf numFmtId="0" fontId="14" fillId="11" borderId="2" xfId="0" applyFont="1" applyFill="1" applyBorder="1"/>
    <xf numFmtId="0" fontId="15" fillId="11" borderId="2" xfId="0" applyFont="1" applyFill="1" applyBorder="1"/>
    <xf numFmtId="0" fontId="14" fillId="11" borderId="4" xfId="0" applyFont="1" applyFill="1" applyBorder="1"/>
    <xf numFmtId="0" fontId="15" fillId="11" borderId="4" xfId="0" applyFont="1" applyFill="1" applyBorder="1"/>
    <xf numFmtId="0" fontId="12" fillId="10" borderId="1" xfId="0" applyFont="1" applyFill="1" applyBorder="1"/>
    <xf numFmtId="0" fontId="19" fillId="0" borderId="7" xfId="0" applyFont="1" applyBorder="1" applyAlignment="1">
      <alignment wrapText="1"/>
    </xf>
    <xf numFmtId="0" fontId="0" fillId="0" borderId="0" xfId="0" applyAlignment="1">
      <alignment wrapText="1"/>
    </xf>
    <xf numFmtId="0" fontId="15" fillId="4" borderId="5" xfId="0" applyFont="1" applyFill="1" applyBorder="1"/>
    <xf numFmtId="0" fontId="20" fillId="3" borderId="0" xfId="0" applyFont="1" applyFill="1"/>
    <xf numFmtId="0" fontId="0" fillId="0" borderId="0" xfId="0" applyAlignment="1">
      <alignment horizontal="right"/>
    </xf>
    <xf numFmtId="0" fontId="12" fillId="0" borderId="0" xfId="0" applyFont="1" applyFill="1" applyBorder="1"/>
    <xf numFmtId="0" fontId="12" fillId="8" borderId="0" xfId="0" applyFont="1" applyFill="1" applyBorder="1" applyAlignment="1">
      <alignment wrapText="1"/>
    </xf>
    <xf numFmtId="0" fontId="0" fillId="8" borderId="0" xfId="0" applyFill="1" applyBorder="1"/>
    <xf numFmtId="0" fontId="0" fillId="8" borderId="0" xfId="0" applyFill="1" applyBorder="1" applyAlignment="1">
      <alignment horizontal="left"/>
    </xf>
    <xf numFmtId="6" fontId="0" fillId="8" borderId="0" xfId="0" applyNumberFormat="1" applyFill="1" applyBorder="1"/>
    <xf numFmtId="0" fontId="21" fillId="3" borderId="0" xfId="0" applyFont="1" applyFill="1" applyBorder="1" applyAlignment="1">
      <alignment vertical="center"/>
    </xf>
    <xf numFmtId="0" fontId="22" fillId="0" borderId="0" xfId="0" applyFont="1"/>
    <xf numFmtId="0" fontId="0" fillId="0" borderId="0" xfId="0" applyAlignment="1">
      <alignment vertical="center"/>
    </xf>
    <xf numFmtId="0" fontId="13" fillId="0" borderId="0" xfId="0" applyFont="1" applyBorder="1"/>
    <xf numFmtId="0" fontId="0" fillId="0" borderId="0" xfId="0" applyFill="1" applyBorder="1" applyAlignment="1" applyProtection="1">
      <alignment horizontal="left" vertical="center" indent="1"/>
    </xf>
    <xf numFmtId="0" fontId="13" fillId="0" borderId="0" xfId="0" applyFont="1" applyBorder="1"/>
    <xf numFmtId="0" fontId="23" fillId="0" borderId="0" xfId="0" applyFont="1" applyBorder="1"/>
    <xf numFmtId="0" fontId="24" fillId="0" borderId="0" xfId="0" applyFont="1"/>
    <xf numFmtId="1" fontId="2" fillId="12" borderId="13" xfId="0" applyNumberFormat="1" applyFont="1" applyFill="1" applyBorder="1" applyAlignment="1">
      <alignment horizontal="center" vertical="center"/>
    </xf>
    <xf numFmtId="1" fontId="2" fillId="12" borderId="14" xfId="0" applyNumberFormat="1" applyFont="1" applyFill="1" applyBorder="1" applyAlignment="1">
      <alignment horizontal="center" vertical="center"/>
    </xf>
    <xf numFmtId="1" fontId="2" fillId="12" borderId="15" xfId="0" applyNumberFormat="1" applyFont="1" applyFill="1" applyBorder="1" applyAlignment="1">
      <alignment horizontal="center" vertical="center"/>
    </xf>
    <xf numFmtId="0" fontId="25" fillId="12" borderId="1" xfId="0" applyFont="1" applyFill="1" applyBorder="1" applyAlignment="1">
      <alignment horizontal="center" vertical="center" wrapText="1"/>
    </xf>
    <xf numFmtId="164" fontId="8" fillId="12" borderId="1" xfId="0" applyNumberFormat="1" applyFont="1" applyFill="1" applyBorder="1" applyAlignment="1" applyProtection="1">
      <alignment vertical="center"/>
    </xf>
    <xf numFmtId="0" fontId="9" fillId="0" borderId="0" xfId="0" applyFont="1"/>
    <xf numFmtId="0" fontId="26" fillId="0" borderId="0" xfId="0" applyFont="1"/>
    <xf numFmtId="0" fontId="23" fillId="0" borderId="0" xfId="0" applyFont="1"/>
    <xf numFmtId="0" fontId="2" fillId="12" borderId="1" xfId="0" applyFont="1" applyFill="1" applyBorder="1" applyAlignment="1">
      <alignment horizontal="center" textRotation="90"/>
    </xf>
    <xf numFmtId="0" fontId="27" fillId="12" borderId="20" xfId="0" applyFont="1" applyFill="1" applyBorder="1" applyAlignment="1">
      <alignment horizontal="center" vertical="center"/>
    </xf>
    <xf numFmtId="0" fontId="27" fillId="12" borderId="21" xfId="0" applyFont="1" applyFill="1" applyBorder="1" applyAlignment="1">
      <alignment horizontal="center" vertical="center"/>
    </xf>
    <xf numFmtId="0" fontId="27" fillId="12" borderId="22" xfId="0" applyFont="1" applyFill="1" applyBorder="1" applyAlignment="1">
      <alignment horizontal="center" vertical="center"/>
    </xf>
    <xf numFmtId="0" fontId="27" fillId="12" borderId="1" xfId="0" applyFont="1" applyFill="1" applyBorder="1"/>
    <xf numFmtId="0" fontId="27" fillId="0" borderId="2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12" borderId="1" xfId="0" applyFont="1" applyFill="1" applyBorder="1" applyAlignment="1">
      <alignment horizontal="center"/>
    </xf>
    <xf numFmtId="0" fontId="18" fillId="0" borderId="0" xfId="0" applyFont="1" applyAlignment="1">
      <alignment horizontal="center"/>
    </xf>
    <xf numFmtId="0" fontId="23" fillId="0" borderId="0" xfId="0" applyFont="1" applyBorder="1" applyAlignment="1"/>
    <xf numFmtId="0" fontId="7" fillId="0" borderId="0" xfId="0" applyFont="1" applyBorder="1" applyAlignment="1"/>
    <xf numFmtId="0" fontId="33" fillId="0" borderId="0" xfId="0" applyFont="1"/>
    <xf numFmtId="0" fontId="2" fillId="12" borderId="1" xfId="0" applyFont="1" applyFill="1" applyBorder="1" applyAlignment="1">
      <alignment horizontal="center" vertical="center"/>
    </xf>
    <xf numFmtId="0" fontId="7" fillId="0" borderId="20" xfId="0" applyFont="1" applyBorder="1" applyAlignment="1" applyProtection="1">
      <alignment horizontal="left" vertical="top" wrapText="1"/>
      <protection locked="0"/>
    </xf>
    <xf numFmtId="164" fontId="34" fillId="12" borderId="13" xfId="0" applyNumberFormat="1" applyFont="1" applyFill="1" applyBorder="1" applyAlignment="1" applyProtection="1">
      <alignment vertical="center"/>
    </xf>
    <xf numFmtId="164" fontId="34" fillId="12" borderId="14" xfId="0" applyNumberFormat="1" applyFont="1" applyFill="1" applyBorder="1" applyAlignment="1" applyProtection="1">
      <alignment vertical="center"/>
    </xf>
    <xf numFmtId="164" fontId="34" fillId="12" borderId="4" xfId="0" applyNumberFormat="1" applyFont="1" applyFill="1" applyBorder="1" applyAlignment="1" applyProtection="1">
      <alignment vertical="center"/>
    </xf>
    <xf numFmtId="0" fontId="28" fillId="0" borderId="0" xfId="0" applyFont="1" applyAlignment="1">
      <alignment vertical="top" wrapText="1"/>
    </xf>
    <xf numFmtId="0" fontId="28" fillId="0" borderId="29" xfId="0" applyFont="1" applyBorder="1" applyAlignment="1">
      <alignment vertical="top" wrapText="1"/>
    </xf>
    <xf numFmtId="0" fontId="13" fillId="0" borderId="0" xfId="0" applyFont="1" applyAlignment="1">
      <alignment vertical="top" wrapText="1"/>
    </xf>
    <xf numFmtId="0" fontId="3" fillId="3" borderId="0" xfId="0" applyFont="1" applyFill="1" applyBorder="1" applyAlignment="1">
      <alignment vertical="center"/>
    </xf>
    <xf numFmtId="0" fontId="0" fillId="0" borderId="0" xfId="0" applyAlignment="1">
      <alignment horizontal="left" wrapText="1"/>
    </xf>
    <xf numFmtId="0" fontId="0" fillId="0" borderId="0" xfId="0" applyBorder="1" applyAlignment="1"/>
    <xf numFmtId="9" fontId="0" fillId="0" borderId="0" xfId="0" applyNumberFormat="1"/>
    <xf numFmtId="0" fontId="0" fillId="0" borderId="0" xfId="0" applyBorder="1"/>
    <xf numFmtId="0" fontId="2" fillId="3" borderId="0" xfId="0" applyFont="1" applyFill="1" applyBorder="1" applyAlignment="1">
      <alignment horizontal="right" vertical="center"/>
    </xf>
    <xf numFmtId="0" fontId="23" fillId="0" borderId="0" xfId="0" applyFont="1" applyFill="1" applyBorder="1" applyAlignment="1" applyProtection="1">
      <alignment horizontal="left" vertical="center" indent="1"/>
      <protection locked="0"/>
    </xf>
    <xf numFmtId="0" fontId="23" fillId="0" borderId="21" xfId="0" applyFont="1" applyBorder="1" applyAlignment="1" applyProtection="1">
      <alignment horizontal="left" vertical="top" wrapText="1"/>
      <protection locked="0"/>
    </xf>
    <xf numFmtId="0" fontId="27" fillId="12" borderId="52" xfId="0" applyFont="1" applyFill="1" applyBorder="1" applyAlignment="1">
      <alignment horizontal="left" indent="1"/>
    </xf>
    <xf numFmtId="0" fontId="27" fillId="12" borderId="53" xfId="0" applyFont="1" applyFill="1" applyBorder="1" applyAlignment="1">
      <alignment horizontal="left" indent="1"/>
    </xf>
    <xf numFmtId="0" fontId="27" fillId="12" borderId="54" xfId="0" applyFont="1" applyFill="1" applyBorder="1" applyAlignment="1">
      <alignment horizontal="left" indent="1"/>
    </xf>
    <xf numFmtId="0" fontId="0" fillId="10" borderId="5" xfId="0" applyFill="1" applyBorder="1"/>
    <xf numFmtId="0" fontId="30" fillId="3" borderId="0" xfId="0" applyFont="1" applyFill="1" applyBorder="1" applyAlignment="1">
      <alignment vertical="center"/>
    </xf>
    <xf numFmtId="0" fontId="0" fillId="0" borderId="0" xfId="0" applyBorder="1" applyAlignment="1">
      <alignment horizontal="center"/>
    </xf>
    <xf numFmtId="0" fontId="0" fillId="0" borderId="29" xfId="0" applyBorder="1" applyAlignment="1">
      <alignment horizontal="center"/>
    </xf>
    <xf numFmtId="0" fontId="0" fillId="0" borderId="33" xfId="0" applyBorder="1" applyAlignment="1">
      <alignment horizontal="center"/>
    </xf>
    <xf numFmtId="0" fontId="0" fillId="0" borderId="16" xfId="0" applyBorder="1" applyAlignment="1">
      <alignment horizontal="center"/>
    </xf>
    <xf numFmtId="0" fontId="7" fillId="0" borderId="18" xfId="0" applyFont="1" applyBorder="1" applyAlignment="1">
      <alignment horizontal="center"/>
    </xf>
    <xf numFmtId="0" fontId="23" fillId="12" borderId="33" xfId="0" applyFont="1" applyFill="1" applyBorder="1" applyAlignment="1" applyProtection="1">
      <alignment horizontal="center" wrapText="1"/>
    </xf>
    <xf numFmtId="0" fontId="2" fillId="12" borderId="30" xfId="0" applyFont="1" applyFill="1" applyBorder="1" applyAlignment="1">
      <alignment horizontal="left" vertical="center"/>
    </xf>
    <xf numFmtId="0" fontId="2" fillId="12" borderId="14" xfId="0" applyFont="1" applyFill="1" applyBorder="1" applyAlignment="1">
      <alignment horizontal="left" vertical="center"/>
    </xf>
    <xf numFmtId="0" fontId="2" fillId="12" borderId="19" xfId="0" applyFont="1" applyFill="1" applyBorder="1" applyAlignment="1">
      <alignment horizontal="left" vertical="center"/>
    </xf>
    <xf numFmtId="0" fontId="23" fillId="13" borderId="26" xfId="0" applyFont="1" applyFill="1" applyBorder="1" applyAlignment="1" applyProtection="1">
      <alignment horizontal="center" vertical="center"/>
      <protection locked="0"/>
    </xf>
    <xf numFmtId="0" fontId="23" fillId="13" borderId="27" xfId="0" applyFont="1" applyFill="1" applyBorder="1" applyAlignment="1" applyProtection="1">
      <alignment horizontal="center" vertical="center"/>
      <protection locked="0"/>
    </xf>
    <xf numFmtId="0" fontId="23" fillId="13" borderId="28" xfId="0" applyFont="1" applyFill="1" applyBorder="1" applyAlignment="1" applyProtection="1">
      <alignment horizontal="center" vertical="center"/>
      <protection locked="0"/>
    </xf>
    <xf numFmtId="0" fontId="27" fillId="0" borderId="26" xfId="0" applyFont="1" applyBorder="1" applyAlignment="1">
      <alignment horizontal="left"/>
    </xf>
    <xf numFmtId="0" fontId="27" fillId="0" borderId="27" xfId="0" applyFont="1" applyBorder="1" applyAlignment="1">
      <alignment horizontal="left"/>
    </xf>
    <xf numFmtId="0" fontId="27" fillId="0" borderId="28" xfId="0" applyFont="1" applyBorder="1" applyAlignment="1">
      <alignment horizontal="left"/>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7" fillId="12" borderId="30" xfId="0" applyFont="1" applyFill="1" applyBorder="1" applyAlignment="1">
      <alignment horizontal="left" vertical="center"/>
    </xf>
    <xf numFmtId="0" fontId="7" fillId="12" borderId="14" xfId="0" applyFont="1" applyFill="1" applyBorder="1" applyAlignment="1">
      <alignment horizontal="left" vertical="center"/>
    </xf>
    <xf numFmtId="0" fontId="7" fillId="12" borderId="19" xfId="0" applyFont="1" applyFill="1" applyBorder="1" applyAlignment="1">
      <alignment horizontal="left" vertical="center"/>
    </xf>
    <xf numFmtId="0" fontId="31" fillId="0" borderId="7"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35" fillId="0" borderId="39" xfId="0" applyFont="1" applyBorder="1" applyAlignment="1">
      <alignment horizontal="center" wrapText="1"/>
    </xf>
    <xf numFmtId="0" fontId="27" fillId="12" borderId="2" xfId="0" applyFont="1" applyFill="1" applyBorder="1" applyAlignment="1">
      <alignment horizontal="left" vertical="center"/>
    </xf>
    <xf numFmtId="0" fontId="0" fillId="0" borderId="4" xfId="0" applyBorder="1" applyAlignment="1">
      <alignment horizontal="left"/>
    </xf>
    <xf numFmtId="0" fontId="0" fillId="0" borderId="37" xfId="0" applyBorder="1" applyAlignment="1">
      <alignment horizontal="left"/>
    </xf>
    <xf numFmtId="0" fontId="26" fillId="0" borderId="31" xfId="0" applyFont="1" applyBorder="1" applyAlignment="1">
      <alignment horizontal="left" vertical="center" wrapText="1"/>
    </xf>
    <xf numFmtId="0" fontId="26" fillId="0" borderId="18" xfId="0" applyFont="1" applyBorder="1" applyAlignment="1">
      <alignment horizontal="left" vertical="center" wrapText="1"/>
    </xf>
    <xf numFmtId="0" fontId="26" fillId="0" borderId="17" xfId="0" applyFont="1" applyBorder="1" applyAlignment="1">
      <alignment horizontal="left" vertical="center" wrapText="1"/>
    </xf>
    <xf numFmtId="0" fontId="26" fillId="0" borderId="36" xfId="0" applyFont="1" applyBorder="1" applyAlignment="1">
      <alignment horizontal="left" vertical="center" wrapText="1"/>
    </xf>
    <xf numFmtId="0" fontId="26" fillId="0" borderId="0" xfId="0" applyFont="1" applyBorder="1" applyAlignment="1">
      <alignment horizontal="left" vertical="center" wrapText="1"/>
    </xf>
    <xf numFmtId="0" fontId="26" fillId="0" borderId="29"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16" xfId="0" applyFont="1" applyBorder="1" applyAlignment="1">
      <alignment horizontal="left" vertical="center" wrapText="1"/>
    </xf>
    <xf numFmtId="0" fontId="23" fillId="0" borderId="33" xfId="0" applyFont="1" applyBorder="1" applyAlignment="1" applyProtection="1">
      <alignment horizontal="center" wrapText="1"/>
      <protection locked="0"/>
    </xf>
    <xf numFmtId="0" fontId="23"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6" xfId="0" applyFont="1" applyBorder="1" applyAlignment="1" applyProtection="1">
      <alignment horizontal="left" vertical="center" indent="1"/>
      <protection locked="0"/>
    </xf>
    <xf numFmtId="0" fontId="23" fillId="0" borderId="27" xfId="0" applyFont="1" applyBorder="1" applyAlignment="1" applyProtection="1">
      <alignment horizontal="left" vertical="center" indent="1"/>
      <protection locked="0"/>
    </xf>
    <xf numFmtId="0" fontId="23" fillId="0" borderId="28" xfId="0" applyFont="1" applyBorder="1" applyAlignment="1" applyProtection="1">
      <alignment horizontal="left" vertical="center" indent="1"/>
      <protection locked="0"/>
    </xf>
    <xf numFmtId="0" fontId="23" fillId="14" borderId="26" xfId="0" applyFont="1" applyFill="1" applyBorder="1" applyAlignment="1" applyProtection="1">
      <alignment horizontal="left" vertical="center" indent="1"/>
      <protection locked="0"/>
    </xf>
    <xf numFmtId="0" fontId="23" fillId="14" borderId="27" xfId="0" applyFont="1" applyFill="1" applyBorder="1" applyAlignment="1" applyProtection="1">
      <alignment horizontal="left" vertical="center" indent="1"/>
      <protection locked="0"/>
    </xf>
    <xf numFmtId="0" fontId="23" fillId="14" borderId="28" xfId="0" applyFont="1" applyFill="1" applyBorder="1" applyAlignment="1" applyProtection="1">
      <alignment horizontal="left" vertical="center" indent="1"/>
      <protection locked="0"/>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3" fillId="0" borderId="40" xfId="0" applyFont="1" applyBorder="1" applyAlignment="1">
      <alignment horizontal="center" vertical="center"/>
    </xf>
    <xf numFmtId="0" fontId="23" fillId="0" borderId="38" xfId="0" applyFont="1" applyBorder="1" applyAlignment="1">
      <alignment horizontal="center" vertical="center"/>
    </xf>
    <xf numFmtId="0" fontId="7" fillId="3" borderId="26" xfId="0" applyFont="1" applyFill="1" applyBorder="1" applyAlignment="1" applyProtection="1">
      <alignment horizontal="left" vertical="center" indent="1"/>
      <protection locked="0"/>
    </xf>
    <xf numFmtId="0" fontId="7" fillId="3" borderId="27" xfId="0" applyFont="1" applyFill="1" applyBorder="1" applyAlignment="1" applyProtection="1">
      <alignment horizontal="left" vertical="center" indent="1"/>
      <protection locked="0"/>
    </xf>
    <xf numFmtId="0" fontId="7" fillId="3" borderId="28" xfId="0" applyFont="1" applyFill="1" applyBorder="1" applyAlignment="1" applyProtection="1">
      <alignment horizontal="left" vertical="center" indent="1"/>
      <protection locked="0"/>
    </xf>
    <xf numFmtId="9" fontId="24" fillId="0" borderId="26" xfId="2" applyFont="1" applyBorder="1" applyAlignment="1" applyProtection="1">
      <alignment horizontal="center"/>
      <protection locked="0"/>
    </xf>
    <xf numFmtId="9" fontId="24" fillId="0" borderId="28" xfId="2" applyFont="1" applyBorder="1" applyAlignment="1" applyProtection="1">
      <alignment horizontal="center"/>
      <protection locked="0"/>
    </xf>
    <xf numFmtId="0" fontId="0" fillId="14" borderId="26" xfId="0" applyFill="1" applyBorder="1" applyAlignment="1" applyProtection="1">
      <alignment horizontal="left" vertical="center" indent="1"/>
      <protection locked="0"/>
    </xf>
    <xf numFmtId="0" fontId="0" fillId="14" borderId="27" xfId="0" applyFill="1" applyBorder="1" applyAlignment="1" applyProtection="1">
      <alignment horizontal="left" vertical="center" indent="1"/>
      <protection locked="0"/>
    </xf>
    <xf numFmtId="0" fontId="0" fillId="14" borderId="28" xfId="0" applyFill="1" applyBorder="1" applyAlignment="1" applyProtection="1">
      <alignment horizontal="left" vertical="center" indent="1"/>
      <protection locked="0"/>
    </xf>
    <xf numFmtId="0" fontId="2" fillId="3" borderId="0" xfId="0" applyFont="1" applyFill="1" applyBorder="1" applyAlignment="1">
      <alignment horizontal="left" vertical="center"/>
    </xf>
    <xf numFmtId="0" fontId="2" fillId="3" borderId="29" xfId="0" applyFont="1" applyFill="1" applyBorder="1" applyAlignment="1">
      <alignment horizontal="left" vertical="center"/>
    </xf>
    <xf numFmtId="164" fontId="41" fillId="0" borderId="36" xfId="0" applyNumberFormat="1" applyFont="1" applyBorder="1" applyAlignment="1">
      <alignment horizontal="center"/>
    </xf>
    <xf numFmtId="164" fontId="41" fillId="0" borderId="0" xfId="0" applyNumberFormat="1" applyFont="1" applyBorder="1" applyAlignment="1">
      <alignment horizontal="center"/>
    </xf>
    <xf numFmtId="0" fontId="2" fillId="3" borderId="18" xfId="0" applyFont="1" applyFill="1" applyBorder="1" applyAlignment="1">
      <alignment horizontal="right" vertical="center"/>
    </xf>
    <xf numFmtId="0" fontId="2" fillId="3" borderId="17" xfId="0" applyFont="1" applyFill="1" applyBorder="1" applyAlignment="1">
      <alignment horizontal="right" vertical="center"/>
    </xf>
    <xf numFmtId="0" fontId="23" fillId="0" borderId="36"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4" fontId="29" fillId="0" borderId="55" xfId="0" applyNumberFormat="1" applyFont="1" applyBorder="1" applyAlignment="1">
      <alignment horizontal="center" vertical="center"/>
    </xf>
    <xf numFmtId="164" fontId="29" fillId="0" borderId="56" xfId="0" applyNumberFormat="1" applyFont="1" applyBorder="1" applyAlignment="1">
      <alignment horizontal="center" vertical="center"/>
    </xf>
    <xf numFmtId="164" fontId="29" fillId="12" borderId="34" xfId="0" applyNumberFormat="1" applyFont="1" applyFill="1" applyBorder="1" applyAlignment="1">
      <alignment horizontal="center" vertical="center"/>
    </xf>
    <xf numFmtId="0" fontId="0" fillId="0" borderId="35" xfId="0" applyBorder="1"/>
    <xf numFmtId="0" fontId="29" fillId="0" borderId="0" xfId="0" applyFont="1" applyFill="1" applyAlignment="1"/>
    <xf numFmtId="0" fontId="23" fillId="0" borderId="18" xfId="0" applyFont="1" applyFill="1" applyBorder="1" applyAlignment="1" applyProtection="1">
      <alignment horizontal="center" vertical="center" wrapText="1"/>
      <protection locked="0"/>
    </xf>
    <xf numFmtId="0" fontId="0" fillId="0" borderId="18" xfId="0" applyFill="1" applyBorder="1"/>
    <xf numFmtId="0" fontId="0" fillId="0" borderId="17" xfId="0" applyFill="1" applyBorder="1"/>
    <xf numFmtId="0" fontId="0" fillId="0" borderId="33" xfId="0" applyFill="1" applyBorder="1"/>
    <xf numFmtId="0" fontId="0" fillId="0" borderId="16" xfId="0" applyFill="1" applyBorder="1"/>
    <xf numFmtId="0" fontId="11" fillId="15" borderId="0" xfId="0" applyFont="1" applyFill="1" applyAlignment="1" applyProtection="1">
      <alignment horizontal="center"/>
    </xf>
    <xf numFmtId="0" fontId="0" fillId="0" borderId="36" xfId="0" applyBorder="1" applyAlignment="1">
      <alignment horizontal="center"/>
    </xf>
    <xf numFmtId="0" fontId="0" fillId="0" borderId="0" xfId="0" applyAlignment="1">
      <alignment horizontal="center"/>
    </xf>
    <xf numFmtId="0" fontId="0" fillId="14" borderId="26" xfId="0" applyFont="1" applyFill="1" applyBorder="1" applyAlignment="1" applyProtection="1">
      <alignment horizontal="left" vertical="center" indent="1"/>
      <protection locked="0"/>
    </xf>
    <xf numFmtId="0" fontId="0" fillId="14" borderId="27" xfId="0" applyFont="1" applyFill="1" applyBorder="1" applyAlignment="1" applyProtection="1">
      <alignment horizontal="left" vertical="center" indent="1"/>
      <protection locked="0"/>
    </xf>
    <xf numFmtId="0" fontId="0" fillId="14" borderId="28" xfId="0" applyFont="1" applyFill="1" applyBorder="1" applyAlignment="1" applyProtection="1">
      <alignment horizontal="left" vertical="center" indent="1"/>
      <protection locked="0"/>
    </xf>
    <xf numFmtId="0" fontId="27" fillId="12" borderId="25" xfId="0" applyFont="1" applyFill="1" applyBorder="1" applyAlignment="1">
      <alignment horizontal="left" indent="1"/>
    </xf>
    <xf numFmtId="0" fontId="27" fillId="12" borderId="38" xfId="0" applyFont="1" applyFill="1" applyBorder="1" applyAlignment="1">
      <alignment horizontal="left" indent="1"/>
    </xf>
    <xf numFmtId="0" fontId="27" fillId="12" borderId="24" xfId="0" applyFont="1" applyFill="1" applyBorder="1" applyAlignment="1">
      <alignment horizontal="left" indent="1"/>
    </xf>
    <xf numFmtId="0" fontId="27" fillId="12" borderId="39" xfId="0" applyFont="1" applyFill="1" applyBorder="1" applyAlignment="1">
      <alignment horizontal="left" indent="1"/>
    </xf>
    <xf numFmtId="0" fontId="27" fillId="12" borderId="23" xfId="0" applyFont="1" applyFill="1" applyBorder="1" applyAlignment="1">
      <alignment horizontal="left" indent="1"/>
    </xf>
    <xf numFmtId="0" fontId="27" fillId="12" borderId="27" xfId="0" applyFont="1" applyFill="1" applyBorder="1" applyAlignment="1">
      <alignment horizontal="left" indent="1"/>
    </xf>
    <xf numFmtId="0" fontId="32" fillId="0" borderId="7" xfId="0" applyFont="1" applyBorder="1" applyAlignment="1">
      <alignment horizontal="center"/>
    </xf>
    <xf numFmtId="0" fontId="36" fillId="13" borderId="44" xfId="0" applyFont="1" applyFill="1" applyBorder="1" applyAlignment="1">
      <alignment horizontal="center" vertical="center"/>
    </xf>
    <xf numFmtId="0" fontId="36" fillId="13" borderId="45" xfId="0" applyFont="1" applyFill="1" applyBorder="1" applyAlignment="1">
      <alignment horizontal="center" vertical="center"/>
    </xf>
    <xf numFmtId="0" fontId="36" fillId="13" borderId="46" xfId="0" applyFont="1" applyFill="1" applyBorder="1" applyAlignment="1">
      <alignment horizontal="center" vertical="center"/>
    </xf>
    <xf numFmtId="0" fontId="23" fillId="2" borderId="47" xfId="1" applyFont="1" applyBorder="1" applyAlignment="1" applyProtection="1">
      <alignment horizontal="left" vertical="top" wrapText="1"/>
      <protection locked="0"/>
    </xf>
    <xf numFmtId="0" fontId="17" fillId="0" borderId="0" xfId="0" applyFont="1" applyBorder="1"/>
    <xf numFmtId="0" fontId="17" fillId="0" borderId="48" xfId="0" applyFont="1" applyBorder="1"/>
    <xf numFmtId="0" fontId="24" fillId="2" borderId="49" xfId="1" applyFont="1" applyBorder="1" applyAlignment="1">
      <alignment horizontal="left" vertical="top" wrapText="1"/>
    </xf>
    <xf numFmtId="0" fontId="24" fillId="2" borderId="50" xfId="1" applyFont="1" applyBorder="1" applyAlignment="1">
      <alignment horizontal="left" vertical="top"/>
    </xf>
    <xf numFmtId="0" fontId="24" fillId="2" borderId="51" xfId="1" applyFont="1" applyBorder="1" applyAlignment="1">
      <alignment horizontal="left" vertical="top"/>
    </xf>
    <xf numFmtId="0" fontId="23" fillId="2" borderId="0" xfId="1" applyFont="1" applyBorder="1" applyAlignment="1" applyProtection="1">
      <alignment horizontal="left" vertical="top" wrapText="1"/>
      <protection locked="0"/>
    </xf>
    <xf numFmtId="0" fontId="23" fillId="2" borderId="48" xfId="1" applyFont="1" applyBorder="1" applyAlignment="1" applyProtection="1">
      <alignment horizontal="left" vertical="top" wrapText="1"/>
      <protection locked="0"/>
    </xf>
    <xf numFmtId="0" fontId="39" fillId="13" borderId="47" xfId="0" applyFont="1" applyFill="1" applyBorder="1" applyAlignment="1">
      <alignment horizontal="center" vertical="center"/>
    </xf>
    <xf numFmtId="0" fontId="39" fillId="13" borderId="0" xfId="0" applyFont="1" applyFill="1" applyBorder="1" applyAlignment="1">
      <alignment horizontal="center" vertical="center"/>
    </xf>
    <xf numFmtId="0" fontId="39" fillId="13" borderId="48" xfId="0" applyFont="1" applyFill="1" applyBorder="1" applyAlignment="1">
      <alignment horizontal="center" vertical="center"/>
    </xf>
    <xf numFmtId="0" fontId="38" fillId="2" borderId="47" xfId="1" applyFont="1" applyBorder="1" applyAlignment="1" applyProtection="1">
      <alignment horizontal="left" vertical="top" wrapText="1"/>
      <protection locked="0"/>
    </xf>
    <xf numFmtId="0" fontId="13" fillId="0" borderId="0" xfId="0" applyFont="1" applyBorder="1" applyAlignment="1"/>
    <xf numFmtId="0" fontId="13" fillId="0" borderId="41" xfId="0" applyFont="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Border="1"/>
    <xf numFmtId="0" fontId="13" fillId="0" borderId="41" xfId="0" applyFont="1" applyBorder="1"/>
    <xf numFmtId="0" fontId="13" fillId="0" borderId="7" xfId="0" applyFont="1" applyBorder="1"/>
    <xf numFmtId="0" fontId="13" fillId="0" borderId="12" xfId="0" applyFont="1" applyBorder="1"/>
    <xf numFmtId="0" fontId="15" fillId="11" borderId="0" xfId="0" applyFont="1" applyFill="1" applyBorder="1"/>
  </cellXfs>
  <cellStyles count="3">
    <cellStyle name="Anteckning" xfId="1" builtinId="10"/>
    <cellStyle name="Normal" xfId="0" builtinId="0"/>
    <cellStyle name="Procent" xfId="2" builtinId="5"/>
  </cellStyles>
  <dxfs count="4">
    <dxf>
      <font>
        <color rgb="FF00B0F0"/>
      </font>
    </dxf>
    <dxf>
      <fill>
        <patternFill>
          <bgColor rgb="FFFDB9BE"/>
        </patternFill>
      </fill>
    </dxf>
    <dxf>
      <fill>
        <patternFill>
          <bgColor rgb="FFFDB9BE"/>
        </patternFill>
      </fill>
    </dxf>
    <dxf>
      <font>
        <condense val="0"/>
        <extend val="0"/>
        <color rgb="FF9C0006"/>
      </font>
      <fill>
        <patternFill>
          <bgColor rgb="FFFFC7CE"/>
        </patternFill>
      </fill>
    </dxf>
  </dxfs>
  <tableStyles count="0" defaultTableStyle="TableStyleMedium9" defaultPivotStyle="PivotStyleLight16"/>
  <colors>
    <mruColors>
      <color rgb="FFFDB9BE"/>
      <color rgb="FFFFFFCC"/>
      <color rgb="FFFF8181"/>
      <color rgb="FFFEBAA8"/>
      <color rgb="FFFE6940"/>
      <color rgb="FFFC74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f.se/Documents/V&#229;ra%20program/Socialfonden%202014-2020/Programinformation/ESF-R&#229;det%20-%20Projektbudgetmall%20f&#246;r%20PO1PO2PO3%20(ver20140114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ella inställningar"/>
      <sheetName val="Budgetöversikt"/>
      <sheetName val="Planerings och analysfas"/>
      <sheetName val="Genomförandefas"/>
      <sheetName val="ERUF"/>
      <sheetName val="Offentligt bidrag i annat än p"/>
      <sheetName val="Offentlig finansierad ers. delt"/>
      <sheetName val="Offentliga kontanta medel"/>
      <sheetName val="Privata bidrag i annat än peng."/>
      <sheetName val="Privata kontanta medel"/>
      <sheetName val="Data"/>
    </sheetNames>
    <sheetDataSet>
      <sheetData sheetId="0" refreshError="1">
        <row r="5">
          <cell r="D5" t="str">
            <v>Timlonegrupp_PO1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L29"/>
  <sheetViews>
    <sheetView showGridLines="0" showZeros="0" tabSelected="1" showRuler="0" zoomScaleNormal="100" zoomScalePageLayoutView="106" workbookViewId="0">
      <selection activeCell="AD2" sqref="AD2:AL2"/>
    </sheetView>
  </sheetViews>
  <sheetFormatPr defaultRowHeight="15" x14ac:dyDescent="0.25"/>
  <cols>
    <col min="1" max="1" width="4.7109375" customWidth="1"/>
    <col min="2" max="3" width="4.140625" customWidth="1"/>
    <col min="4" max="4" width="6.5703125" customWidth="1"/>
    <col min="5" max="5" width="5.140625" customWidth="1"/>
    <col min="6" max="6" width="3.42578125" customWidth="1"/>
    <col min="7" max="37" width="3.7109375" customWidth="1"/>
    <col min="38" max="38" width="6.85546875" customWidth="1"/>
    <col min="39" max="39" width="5" customWidth="1"/>
  </cols>
  <sheetData>
    <row r="1" spans="1:38" ht="30" customHeight="1" x14ac:dyDescent="0.25">
      <c r="A1" s="123" t="s">
        <v>30</v>
      </c>
      <c r="B1" s="123"/>
      <c r="C1" s="123"/>
      <c r="D1" s="123"/>
      <c r="E1" s="123"/>
      <c r="F1" s="123"/>
      <c r="G1" s="123"/>
      <c r="H1" s="123"/>
      <c r="I1" s="123"/>
      <c r="J1" s="67"/>
      <c r="K1" s="74"/>
      <c r="L1" s="74"/>
      <c r="M1" s="74"/>
      <c r="N1" s="74"/>
      <c r="O1" s="74"/>
      <c r="P1" s="74"/>
      <c r="Q1" s="77"/>
      <c r="R1" s="77"/>
      <c r="S1" s="77"/>
      <c r="T1" s="77"/>
      <c r="U1" s="77"/>
      <c r="V1" s="77"/>
      <c r="W1" s="77"/>
      <c r="X1" s="77"/>
      <c r="Y1" s="77"/>
      <c r="Z1" s="77"/>
      <c r="AA1" s="77"/>
      <c r="AB1" s="77"/>
      <c r="AC1" s="77"/>
      <c r="AD1" s="77"/>
      <c r="AE1" s="77"/>
      <c r="AF1" s="77"/>
      <c r="AG1" s="77"/>
      <c r="AH1" s="77"/>
      <c r="AI1" s="77"/>
      <c r="AJ1" s="77"/>
      <c r="AK1" s="77"/>
      <c r="AL1" s="6"/>
    </row>
    <row r="2" spans="1:38" ht="17.45" customHeight="1" x14ac:dyDescent="0.25">
      <c r="A2" s="185" t="s">
        <v>31</v>
      </c>
      <c r="B2" s="185"/>
      <c r="C2" s="185"/>
      <c r="D2" s="185"/>
      <c r="E2" s="185"/>
      <c r="F2" s="186"/>
      <c r="G2" s="177"/>
      <c r="H2" s="178"/>
      <c r="I2" s="178"/>
      <c r="J2" s="178"/>
      <c r="K2" s="178"/>
      <c r="L2" s="178"/>
      <c r="M2" s="178"/>
      <c r="N2" s="178"/>
      <c r="O2" s="178"/>
      <c r="P2" s="178"/>
      <c r="Q2" s="178"/>
      <c r="R2" s="178"/>
      <c r="S2" s="178"/>
      <c r="T2" s="179"/>
      <c r="V2" s="185" t="s">
        <v>35</v>
      </c>
      <c r="W2" s="185"/>
      <c r="X2" s="185"/>
      <c r="Y2" s="185"/>
      <c r="Z2" s="185"/>
      <c r="AA2" s="185"/>
      <c r="AB2" s="185"/>
      <c r="AC2" s="185"/>
      <c r="AD2" s="182"/>
      <c r="AE2" s="183"/>
      <c r="AF2" s="183"/>
      <c r="AG2" s="183"/>
      <c r="AH2" s="183"/>
      <c r="AI2" s="183"/>
      <c r="AJ2" s="183"/>
      <c r="AK2" s="183"/>
      <c r="AL2" s="184"/>
    </row>
    <row r="3" spans="1:38" ht="17.45" customHeight="1" x14ac:dyDescent="0.25">
      <c r="A3" s="185" t="s">
        <v>53</v>
      </c>
      <c r="B3" s="185"/>
      <c r="C3" s="185"/>
      <c r="D3" s="185"/>
      <c r="E3" s="185"/>
      <c r="F3" s="186"/>
      <c r="G3" s="177"/>
      <c r="H3" s="178"/>
      <c r="I3" s="178"/>
      <c r="J3" s="178"/>
      <c r="K3" s="178"/>
      <c r="L3" s="178"/>
      <c r="M3" s="178"/>
      <c r="N3" s="178"/>
      <c r="O3" s="178"/>
      <c r="P3" s="178"/>
      <c r="Q3" s="178"/>
      <c r="R3" s="178"/>
      <c r="S3" s="178"/>
      <c r="T3" s="179"/>
      <c r="V3" s="185" t="s">
        <v>85</v>
      </c>
      <c r="W3" s="185"/>
      <c r="X3" s="185"/>
      <c r="Y3" s="185"/>
      <c r="Z3" s="185"/>
      <c r="AA3" s="185"/>
      <c r="AB3" s="185"/>
      <c r="AC3" s="185"/>
      <c r="AD3" s="206"/>
      <c r="AE3" s="207"/>
      <c r="AF3" s="207"/>
      <c r="AG3" s="207"/>
      <c r="AH3" s="207"/>
      <c r="AI3" s="207"/>
      <c r="AJ3" s="207"/>
      <c r="AK3" s="207"/>
      <c r="AL3" s="208"/>
    </row>
    <row r="4" spans="1:38" ht="17.45" customHeight="1" x14ac:dyDescent="0.25">
      <c r="A4" s="185" t="s">
        <v>108</v>
      </c>
      <c r="B4" s="185"/>
      <c r="C4" s="185"/>
      <c r="D4" s="185"/>
      <c r="E4" s="185"/>
      <c r="F4" s="186"/>
      <c r="G4" s="177"/>
      <c r="H4" s="178"/>
      <c r="I4" s="178"/>
      <c r="J4" s="178"/>
      <c r="K4" s="178"/>
      <c r="L4" s="178"/>
      <c r="M4" s="178"/>
      <c r="N4" s="178"/>
      <c r="O4" s="178"/>
      <c r="P4" s="178"/>
      <c r="Q4" s="178"/>
      <c r="R4" s="178"/>
      <c r="S4" s="178"/>
      <c r="T4" s="179"/>
    </row>
    <row r="5" spans="1:38" ht="17.45" customHeight="1" x14ac:dyDescent="0.25"/>
    <row r="6" spans="1:38" ht="17.45" customHeight="1" x14ac:dyDescent="0.25">
      <c r="A6" s="185" t="s">
        <v>32</v>
      </c>
      <c r="B6" s="185"/>
      <c r="C6" s="185"/>
      <c r="D6" s="185"/>
      <c r="E6" s="185"/>
      <c r="F6" s="186"/>
      <c r="G6" s="163"/>
      <c r="H6" s="164"/>
      <c r="I6" s="164"/>
      <c r="J6" s="164"/>
      <c r="K6" s="164"/>
      <c r="L6" s="164"/>
      <c r="M6" s="164"/>
      <c r="N6" s="164"/>
      <c r="O6" s="164"/>
      <c r="P6" s="164"/>
      <c r="Q6" s="164"/>
      <c r="R6" s="164"/>
      <c r="S6" s="164"/>
      <c r="T6" s="165"/>
      <c r="AB6" s="203" t="e">
        <f>VLOOKUP(AD2,Data!A2:C8,3)</f>
        <v>#N/A</v>
      </c>
      <c r="AC6" s="203"/>
      <c r="AD6" s="203"/>
      <c r="AE6" s="203"/>
      <c r="AF6" s="203"/>
      <c r="AG6" s="203"/>
      <c r="AH6" s="203"/>
      <c r="AI6" s="203"/>
      <c r="AJ6" s="203"/>
      <c r="AK6" s="203"/>
      <c r="AL6" s="203"/>
    </row>
    <row r="7" spans="1:38" ht="17.45" customHeight="1" x14ac:dyDescent="0.25">
      <c r="A7" s="185" t="s">
        <v>103</v>
      </c>
      <c r="B7" s="185"/>
      <c r="C7" s="185"/>
      <c r="D7" s="185"/>
      <c r="E7" s="185"/>
      <c r="F7" s="186"/>
      <c r="G7" s="169"/>
      <c r="H7" s="170"/>
      <c r="I7" s="170"/>
      <c r="J7" s="170"/>
      <c r="K7" s="170"/>
      <c r="L7" s="170"/>
      <c r="M7" s="170"/>
      <c r="N7" s="170"/>
      <c r="O7" s="170"/>
      <c r="P7" s="170"/>
      <c r="Q7" s="170"/>
      <c r="R7" s="170"/>
      <c r="S7" s="170"/>
      <c r="T7" s="171"/>
    </row>
    <row r="8" spans="1:38" ht="17.45" customHeight="1" x14ac:dyDescent="0.25">
      <c r="A8" s="185" t="str">
        <f>IFERROR(VLOOKUP(AD2,Data!L3:M5,2),"")</f>
        <v/>
      </c>
      <c r="B8" s="185"/>
      <c r="C8" s="185"/>
      <c r="D8" s="185"/>
      <c r="E8" s="185"/>
      <c r="F8" s="186"/>
      <c r="G8" s="166"/>
      <c r="H8" s="167"/>
      <c r="I8" s="167"/>
      <c r="J8" s="167"/>
      <c r="K8" s="167"/>
      <c r="L8" s="167"/>
      <c r="M8" s="167"/>
      <c r="N8" s="167"/>
      <c r="O8" s="167"/>
      <c r="P8" s="167"/>
      <c r="Q8" s="167"/>
      <c r="R8" s="167"/>
      <c r="S8" s="167"/>
      <c r="T8" s="168"/>
      <c r="U8" s="6"/>
    </row>
    <row r="9" spans="1:38" ht="17.45" customHeight="1" x14ac:dyDescent="0.25">
      <c r="A9" s="185" t="s">
        <v>123</v>
      </c>
      <c r="B9" s="185"/>
      <c r="C9" s="185"/>
      <c r="D9" s="185"/>
      <c r="E9" s="185"/>
      <c r="F9" s="186"/>
      <c r="G9" s="169"/>
      <c r="H9" s="170"/>
      <c r="I9" s="170"/>
      <c r="J9" s="170"/>
      <c r="K9" s="170"/>
      <c r="L9" s="170"/>
      <c r="M9" s="170"/>
      <c r="N9" s="170"/>
      <c r="O9" s="170"/>
      <c r="P9" s="170"/>
      <c r="Q9" s="170"/>
      <c r="R9" s="170"/>
      <c r="S9" s="170"/>
      <c r="T9" s="171"/>
      <c r="U9" s="6"/>
      <c r="V9" s="180" t="str">
        <f>IFERROR(VLOOKUP(G9,Data!N3:P3,3,),"")</f>
        <v/>
      </c>
      <c r="W9" s="181"/>
      <c r="X9" s="204" t="str">
        <f>IFERROR(VLOOKUP(G9,Data!N4:P6,3),"")</f>
        <v/>
      </c>
      <c r="Y9" s="205"/>
      <c r="Z9" s="205"/>
      <c r="AA9" s="205"/>
      <c r="AB9" s="205"/>
      <c r="AC9" s="205"/>
      <c r="AD9" s="205"/>
      <c r="AE9" s="205"/>
    </row>
    <row r="10" spans="1:38" ht="17.45" customHeight="1" x14ac:dyDescent="0.25">
      <c r="A10" s="185" t="s">
        <v>52</v>
      </c>
      <c r="B10" s="185"/>
      <c r="C10" s="185"/>
      <c r="D10" s="185"/>
      <c r="E10" s="185"/>
      <c r="F10" s="186"/>
      <c r="G10" s="169"/>
      <c r="H10" s="170"/>
      <c r="I10" s="170"/>
      <c r="J10" s="170"/>
      <c r="K10" s="170"/>
      <c r="L10" s="170"/>
      <c r="M10" s="170"/>
      <c r="N10" s="170"/>
      <c r="O10" s="170"/>
      <c r="P10" s="170"/>
      <c r="Q10" s="170"/>
      <c r="R10" s="170"/>
      <c r="S10" s="170"/>
      <c r="T10" s="171"/>
      <c r="AB10" s="110"/>
      <c r="AC10" s="110"/>
      <c r="AD10" s="110"/>
      <c r="AE10" s="110"/>
      <c r="AF10" s="110"/>
      <c r="AG10" s="110"/>
      <c r="AH10" s="110"/>
      <c r="AI10" s="110"/>
      <c r="AJ10" s="110"/>
    </row>
    <row r="11" spans="1:38" ht="17.45" customHeight="1" x14ac:dyDescent="0.25">
      <c r="E11" s="68"/>
      <c r="F11" s="5"/>
      <c r="G11" s="189" t="str">
        <f>IFERROR(VLOOKUP(G10,Data!F3:G4,2),"")</f>
        <v/>
      </c>
      <c r="H11" s="189"/>
      <c r="I11" s="189"/>
      <c r="J11" s="189"/>
      <c r="K11" s="189"/>
      <c r="L11" s="189"/>
      <c r="M11" s="190"/>
      <c r="N11" s="169"/>
      <c r="O11" s="170"/>
      <c r="P11" s="170"/>
      <c r="Q11" s="170"/>
      <c r="R11" s="170"/>
      <c r="S11" s="170"/>
      <c r="T11" s="171"/>
      <c r="Z11" s="6"/>
      <c r="AA11" s="6"/>
      <c r="AB11" s="110"/>
      <c r="AC11" s="110"/>
      <c r="AD11" s="110"/>
      <c r="AE11" s="110"/>
      <c r="AF11" s="110"/>
      <c r="AG11" s="110"/>
      <c r="AH11" s="110"/>
      <c r="AI11" s="110"/>
      <c r="AJ11" s="110"/>
    </row>
    <row r="12" spans="1:38" ht="13.5" customHeight="1" x14ac:dyDescent="0.25">
      <c r="E12" s="68"/>
      <c r="F12" s="115"/>
      <c r="G12" s="116"/>
      <c r="H12" s="116"/>
      <c r="I12" s="116"/>
      <c r="J12" s="116"/>
      <c r="K12" s="116"/>
      <c r="L12" s="116"/>
      <c r="M12" s="116"/>
      <c r="N12" s="117"/>
      <c r="O12" s="117"/>
      <c r="P12" s="117"/>
      <c r="Q12" s="117"/>
      <c r="R12" s="117"/>
      <c r="S12" s="117"/>
      <c r="T12" s="117"/>
      <c r="Z12" s="6"/>
      <c r="AA12" s="6"/>
      <c r="AB12" s="110"/>
      <c r="AC12" s="110"/>
      <c r="AD12" s="110"/>
      <c r="AE12" s="110"/>
      <c r="AF12" s="110"/>
      <c r="AG12" s="110"/>
      <c r="AH12" s="110"/>
      <c r="AI12" s="110"/>
      <c r="AJ12" s="110"/>
    </row>
    <row r="13" spans="1:38" ht="15.75" thickBot="1" x14ac:dyDescent="0.3">
      <c r="A13" s="113"/>
      <c r="B13" s="113"/>
      <c r="C13" s="113"/>
      <c r="D13" s="113"/>
      <c r="E13" s="113"/>
      <c r="F13" s="113"/>
      <c r="G13" s="111"/>
      <c r="H13" s="111"/>
      <c r="I13" s="111"/>
      <c r="J13" s="111"/>
      <c r="K13" s="111"/>
      <c r="L13" s="111"/>
      <c r="M13" s="111"/>
      <c r="N13" s="111"/>
      <c r="O13" s="78"/>
      <c r="P13" s="78"/>
      <c r="Q13" s="197" t="s">
        <v>134</v>
      </c>
      <c r="R13" s="197"/>
      <c r="S13" s="197"/>
      <c r="T13" s="197"/>
      <c r="U13" s="197"/>
      <c r="V13" s="197"/>
      <c r="W13" s="197"/>
      <c r="X13" s="197"/>
      <c r="Y13" s="197"/>
      <c r="Z13" s="197"/>
      <c r="AA13" s="197"/>
      <c r="AB13" s="197"/>
      <c r="AC13" s="197"/>
      <c r="AD13" s="197"/>
      <c r="AE13" s="197"/>
      <c r="AF13" s="197"/>
      <c r="AG13" s="197"/>
      <c r="AH13" s="197"/>
      <c r="AI13" s="197"/>
      <c r="AJ13" s="197"/>
      <c r="AK13" s="197"/>
      <c r="AL13" s="197"/>
    </row>
    <row r="14" spans="1:38" ht="17.100000000000001" customHeight="1" thickTop="1" thickBot="1" x14ac:dyDescent="0.3">
      <c r="A14" s="124"/>
      <c r="B14" s="124"/>
      <c r="C14" s="124"/>
      <c r="D14" s="124"/>
      <c r="E14" s="124"/>
      <c r="F14" s="125"/>
      <c r="G14" s="198" t="s">
        <v>133</v>
      </c>
      <c r="H14" s="199"/>
      <c r="I14" s="199"/>
      <c r="J14" s="200"/>
      <c r="K14" s="191"/>
      <c r="L14" s="192"/>
      <c r="M14" s="192"/>
      <c r="N14" s="192"/>
      <c r="Q14" s="150" t="s">
        <v>109</v>
      </c>
      <c r="R14" s="151"/>
      <c r="S14" s="151"/>
      <c r="T14" s="151"/>
      <c r="U14" s="151"/>
      <c r="V14" s="151"/>
      <c r="W14" s="151"/>
      <c r="X14" s="151"/>
      <c r="Y14" s="151"/>
      <c r="Z14" s="151"/>
      <c r="AA14" s="151"/>
      <c r="AB14" s="151"/>
      <c r="AC14" s="151"/>
      <c r="AD14" s="151"/>
      <c r="AE14" s="151"/>
      <c r="AF14" s="151"/>
      <c r="AG14" s="151"/>
      <c r="AH14" s="151"/>
      <c r="AI14" s="151"/>
      <c r="AJ14" s="152"/>
      <c r="AK14" s="195">
        <f>AL22</f>
        <v>0</v>
      </c>
      <c r="AL14" s="196"/>
    </row>
    <row r="15" spans="1:38" ht="18.75" customHeight="1" thickTop="1" x14ac:dyDescent="0.25">
      <c r="A15" s="126"/>
      <c r="B15" s="126"/>
      <c r="C15" s="126"/>
      <c r="D15" s="126"/>
      <c r="E15" s="126"/>
      <c r="F15" s="127"/>
      <c r="G15" s="201"/>
      <c r="H15" s="201"/>
      <c r="I15" s="201"/>
      <c r="J15" s="202"/>
      <c r="K15" s="191"/>
      <c r="L15" s="192"/>
      <c r="M15" s="192"/>
      <c r="N15" s="192"/>
      <c r="Q15" s="175" t="str">
        <f>IF(AK14&gt;K18,"OBS! En månad i budgeten motsvarar arbetstid 155,16 timmar/månad = en fast månadslön","")</f>
        <v/>
      </c>
      <c r="R15" s="176"/>
      <c r="S15" s="176"/>
      <c r="T15" s="176"/>
      <c r="U15" s="176"/>
      <c r="V15" s="176"/>
      <c r="W15" s="176"/>
      <c r="X15" s="176"/>
      <c r="Y15" s="176"/>
      <c r="Z15" s="176"/>
      <c r="AA15" s="176"/>
      <c r="AB15" s="176"/>
      <c r="AC15" s="176"/>
      <c r="AD15" s="176"/>
      <c r="AE15" s="176"/>
      <c r="AF15" s="176"/>
      <c r="AG15" s="176"/>
      <c r="AH15" s="176"/>
      <c r="AI15" s="176"/>
      <c r="AJ15" s="176"/>
      <c r="AK15" s="193" t="str">
        <f>IF(AK14&gt;K18,K18,"")</f>
        <v/>
      </c>
      <c r="AL15" s="194"/>
    </row>
    <row r="16" spans="1:38" ht="15.75" customHeight="1" x14ac:dyDescent="0.25">
      <c r="A16" s="136" t="s">
        <v>0</v>
      </c>
      <c r="B16" s="137"/>
      <c r="C16" s="137"/>
      <c r="D16" s="137"/>
      <c r="E16" s="137"/>
      <c r="F16" s="138"/>
      <c r="G16" s="133"/>
      <c r="H16" s="134"/>
      <c r="I16" s="134"/>
      <c r="J16" s="135"/>
      <c r="K16" s="191"/>
      <c r="L16" s="192"/>
      <c r="M16" s="192"/>
      <c r="N16" s="192"/>
      <c r="Q16" s="153" t="str">
        <f>IF(AK14&gt;K18,Timmar!A42,"")</f>
        <v/>
      </c>
      <c r="R16" s="154"/>
      <c r="S16" s="154"/>
      <c r="T16" s="154"/>
      <c r="U16" s="154"/>
      <c r="V16" s="154"/>
      <c r="W16" s="154"/>
      <c r="X16" s="154"/>
      <c r="Y16" s="154"/>
      <c r="Z16" s="154"/>
      <c r="AA16" s="154"/>
      <c r="AB16" s="154"/>
      <c r="AC16" s="154"/>
      <c r="AD16" s="154"/>
      <c r="AE16" s="154"/>
      <c r="AF16" s="154"/>
      <c r="AG16" s="154"/>
      <c r="AH16" s="154"/>
      <c r="AI16" s="154"/>
      <c r="AJ16" s="154"/>
      <c r="AK16" s="154"/>
      <c r="AL16" s="155"/>
    </row>
    <row r="17" spans="1:38" ht="17.25" customHeight="1" x14ac:dyDescent="0.25">
      <c r="A17" s="146" t="s">
        <v>34</v>
      </c>
      <c r="B17" s="147"/>
      <c r="C17" s="147"/>
      <c r="D17" s="147"/>
      <c r="E17" s="147"/>
      <c r="F17" s="148"/>
      <c r="G17" s="133"/>
      <c r="H17" s="134"/>
      <c r="I17" s="134"/>
      <c r="J17" s="135"/>
      <c r="K17" s="191"/>
      <c r="L17" s="192"/>
      <c r="M17" s="192"/>
      <c r="N17" s="192"/>
      <c r="Q17" s="156"/>
      <c r="R17" s="157"/>
      <c r="S17" s="157"/>
      <c r="T17" s="157"/>
      <c r="U17" s="157"/>
      <c r="V17" s="157"/>
      <c r="W17" s="157"/>
      <c r="X17" s="157"/>
      <c r="Y17" s="157"/>
      <c r="Z17" s="157"/>
      <c r="AA17" s="157"/>
      <c r="AB17" s="157"/>
      <c r="AC17" s="157"/>
      <c r="AD17" s="157"/>
      <c r="AE17" s="157"/>
      <c r="AF17" s="157"/>
      <c r="AG17" s="157"/>
      <c r="AH17" s="157"/>
      <c r="AI17" s="157"/>
      <c r="AJ17" s="157"/>
      <c r="AK17" s="157"/>
      <c r="AL17" s="158"/>
    </row>
    <row r="18" spans="1:38" ht="15" customHeight="1" x14ac:dyDescent="0.25">
      <c r="A18" s="172" t="s">
        <v>51</v>
      </c>
      <c r="B18" s="173"/>
      <c r="C18" s="173"/>
      <c r="D18" s="173"/>
      <c r="E18" s="173"/>
      <c r="F18" s="174"/>
      <c r="G18" s="139" t="e">
        <f>IFERROR(VLOOKUP(G17,Data!H2:I14,2,)*V9,VLOOKUP(G17,Data!H2:I14,2,))</f>
        <v>#N/A</v>
      </c>
      <c r="H18" s="140"/>
      <c r="I18" s="140"/>
      <c r="J18" s="141"/>
      <c r="K18" s="187">
        <v>2000</v>
      </c>
      <c r="L18" s="188"/>
      <c r="M18" s="188"/>
      <c r="N18" s="188"/>
      <c r="O18" s="108"/>
      <c r="P18" s="109"/>
      <c r="Q18" s="156"/>
      <c r="R18" s="157"/>
      <c r="S18" s="157"/>
      <c r="T18" s="157"/>
      <c r="U18" s="157"/>
      <c r="V18" s="157"/>
      <c r="W18" s="157"/>
      <c r="X18" s="157"/>
      <c r="Y18" s="157"/>
      <c r="Z18" s="157"/>
      <c r="AA18" s="157"/>
      <c r="AB18" s="157"/>
      <c r="AC18" s="157"/>
      <c r="AD18" s="157"/>
      <c r="AE18" s="157"/>
      <c r="AF18" s="157"/>
      <c r="AG18" s="157"/>
      <c r="AH18" s="157"/>
      <c r="AI18" s="157"/>
      <c r="AJ18" s="157"/>
      <c r="AK18" s="157"/>
      <c r="AL18" s="158"/>
    </row>
    <row r="19" spans="1:38" ht="19.5" customHeight="1" x14ac:dyDescent="0.25">
      <c r="A19" s="108"/>
      <c r="B19" s="108"/>
      <c r="C19" s="108"/>
      <c r="D19" s="108"/>
      <c r="E19" s="108"/>
      <c r="F19" s="108"/>
      <c r="G19" s="108"/>
      <c r="H19" s="108"/>
      <c r="I19" s="108"/>
      <c r="J19" s="108"/>
      <c r="K19" s="108"/>
      <c r="L19" s="108"/>
      <c r="M19" s="108"/>
      <c r="N19" s="108"/>
      <c r="O19" s="108"/>
      <c r="P19" s="109"/>
      <c r="Q19" s="159"/>
      <c r="R19" s="160"/>
      <c r="S19" s="160"/>
      <c r="T19" s="160"/>
      <c r="U19" s="160"/>
      <c r="V19" s="160"/>
      <c r="W19" s="160"/>
      <c r="X19" s="160"/>
      <c r="Y19" s="160"/>
      <c r="Z19" s="160"/>
      <c r="AA19" s="160"/>
      <c r="AB19" s="160"/>
      <c r="AC19" s="160"/>
      <c r="AD19" s="160"/>
      <c r="AE19" s="160"/>
      <c r="AF19" s="160"/>
      <c r="AG19" s="160"/>
      <c r="AH19" s="160"/>
      <c r="AI19" s="160"/>
      <c r="AJ19" s="160"/>
      <c r="AK19" s="160"/>
      <c r="AL19" s="161"/>
    </row>
    <row r="20" spans="1:38" x14ac:dyDescent="0.25">
      <c r="A20" s="145" t="s">
        <v>124</v>
      </c>
      <c r="B20" s="145"/>
      <c r="C20" s="145"/>
      <c r="D20" s="145"/>
      <c r="E20" s="145"/>
      <c r="F20" s="145"/>
      <c r="G20" s="145"/>
      <c r="H20" s="145"/>
      <c r="O20" s="64"/>
      <c r="P20" s="64"/>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ht="32.25" customHeight="1" x14ac:dyDescent="0.25">
      <c r="A21" s="130" t="s">
        <v>131</v>
      </c>
      <c r="B21" s="131"/>
      <c r="C21" s="131"/>
      <c r="D21" s="131"/>
      <c r="E21" s="131"/>
      <c r="F21" s="132"/>
      <c r="G21" s="82">
        <v>1</v>
      </c>
      <c r="H21" s="83">
        <v>2</v>
      </c>
      <c r="I21" s="83">
        <v>3</v>
      </c>
      <c r="J21" s="83">
        <v>4</v>
      </c>
      <c r="K21" s="83">
        <v>5</v>
      </c>
      <c r="L21" s="83">
        <v>6</v>
      </c>
      <c r="M21" s="83">
        <v>7</v>
      </c>
      <c r="N21" s="83">
        <v>8</v>
      </c>
      <c r="O21" s="83">
        <v>9</v>
      </c>
      <c r="P21" s="83">
        <v>10</v>
      </c>
      <c r="Q21" s="83">
        <v>11</v>
      </c>
      <c r="R21" s="83">
        <v>12</v>
      </c>
      <c r="S21" s="83">
        <v>13</v>
      </c>
      <c r="T21" s="83">
        <v>14</v>
      </c>
      <c r="U21" s="83">
        <v>15</v>
      </c>
      <c r="V21" s="83">
        <v>16</v>
      </c>
      <c r="W21" s="83">
        <v>17</v>
      </c>
      <c r="X21" s="83">
        <v>18</v>
      </c>
      <c r="Y21" s="83">
        <v>19</v>
      </c>
      <c r="Z21" s="83">
        <v>20</v>
      </c>
      <c r="AA21" s="83">
        <v>21</v>
      </c>
      <c r="AB21" s="83">
        <v>22</v>
      </c>
      <c r="AC21" s="83">
        <v>23</v>
      </c>
      <c r="AD21" s="83">
        <v>24</v>
      </c>
      <c r="AE21" s="83">
        <v>25</v>
      </c>
      <c r="AF21" s="83">
        <v>26</v>
      </c>
      <c r="AG21" s="83">
        <v>27</v>
      </c>
      <c r="AH21" s="83">
        <v>28</v>
      </c>
      <c r="AI21" s="83">
        <v>29</v>
      </c>
      <c r="AJ21" s="83">
        <v>30</v>
      </c>
      <c r="AK21" s="84">
        <v>31</v>
      </c>
      <c r="AL21" s="85" t="s">
        <v>84</v>
      </c>
    </row>
    <row r="22" spans="1:38" ht="18.75" customHeight="1" x14ac:dyDescent="0.25">
      <c r="A22" s="142" t="s">
        <v>57</v>
      </c>
      <c r="B22" s="143"/>
      <c r="C22" s="143"/>
      <c r="D22" s="143"/>
      <c r="E22" s="143"/>
      <c r="F22" s="144"/>
      <c r="G22" s="105">
        <f>Tidrapport!B6</f>
        <v>0</v>
      </c>
      <c r="H22" s="105">
        <f>Tidrapport!B7</f>
        <v>0</v>
      </c>
      <c r="I22" s="106">
        <f>Tidrapport!B8</f>
        <v>0</v>
      </c>
      <c r="J22" s="105">
        <f>Tidrapport!B9</f>
        <v>0</v>
      </c>
      <c r="K22" s="105">
        <f>Tidrapport!B10</f>
        <v>0</v>
      </c>
      <c r="L22" s="105">
        <f>Tidrapport!B11</f>
        <v>0</v>
      </c>
      <c r="M22" s="105">
        <f>Tidrapport!B12</f>
        <v>0</v>
      </c>
      <c r="N22" s="105">
        <f>Tidrapport!B13</f>
        <v>0</v>
      </c>
      <c r="O22" s="105">
        <f>Tidrapport!B14</f>
        <v>0</v>
      </c>
      <c r="P22" s="105">
        <f>Tidrapport!B15</f>
        <v>0</v>
      </c>
      <c r="Q22" s="105">
        <f>Tidrapport!B16</f>
        <v>0</v>
      </c>
      <c r="R22" s="105">
        <f>Tidrapport!B17</f>
        <v>0</v>
      </c>
      <c r="S22" s="105">
        <f>Tidrapport!B18</f>
        <v>0</v>
      </c>
      <c r="T22" s="105">
        <f>Tidrapport!B19</f>
        <v>0</v>
      </c>
      <c r="U22" s="105">
        <f>Tidrapport!B20</f>
        <v>0</v>
      </c>
      <c r="V22" s="105">
        <f>Tidrapport!B21</f>
        <v>0</v>
      </c>
      <c r="W22" s="105">
        <f>Tidrapport!B22</f>
        <v>0</v>
      </c>
      <c r="X22" s="105">
        <f>Tidrapport!B23</f>
        <v>0</v>
      </c>
      <c r="Y22" s="105">
        <f>Tidrapport!B24</f>
        <v>0</v>
      </c>
      <c r="Z22" s="105">
        <f>Tidrapport!B25</f>
        <v>0</v>
      </c>
      <c r="AA22" s="105">
        <f>Tidrapport!B26</f>
        <v>0</v>
      </c>
      <c r="AB22" s="105">
        <f>Tidrapport!B27</f>
        <v>0</v>
      </c>
      <c r="AC22" s="105">
        <f>Tidrapport!B28</f>
        <v>0</v>
      </c>
      <c r="AD22" s="105">
        <f>Tidrapport!B29</f>
        <v>0</v>
      </c>
      <c r="AE22" s="105">
        <f>Tidrapport!B30</f>
        <v>0</v>
      </c>
      <c r="AF22" s="105">
        <f>Tidrapport!B31</f>
        <v>0</v>
      </c>
      <c r="AG22" s="105">
        <f>Tidrapport!B32</f>
        <v>0</v>
      </c>
      <c r="AH22" s="105">
        <f>Tidrapport!B33</f>
        <v>0</v>
      </c>
      <c r="AI22" s="105">
        <f>Tidrapport!B34</f>
        <v>0</v>
      </c>
      <c r="AJ22" s="105">
        <f>Tidrapport!B35</f>
        <v>0</v>
      </c>
      <c r="AK22" s="107">
        <f>Tidrapport!B36</f>
        <v>0</v>
      </c>
      <c r="AL22" s="86">
        <f>SUM(G22:AK22)</f>
        <v>0</v>
      </c>
    </row>
    <row r="23" spans="1:38" ht="18" customHeight="1" x14ac:dyDescent="0.25">
      <c r="A23" s="44"/>
      <c r="B23" s="44"/>
      <c r="C23" s="44"/>
      <c r="D23" s="44"/>
      <c r="E23" s="44"/>
      <c r="F23" s="44"/>
      <c r="G23" s="45"/>
      <c r="H23" s="45"/>
      <c r="I23" s="45"/>
      <c r="J23" s="45"/>
      <c r="K23" s="45"/>
      <c r="L23" s="45"/>
      <c r="M23" s="45"/>
      <c r="N23" s="45"/>
      <c r="O23" s="45"/>
      <c r="P23" s="45"/>
      <c r="Q23" s="45"/>
      <c r="R23" s="45"/>
      <c r="S23" s="45"/>
      <c r="T23" s="45"/>
      <c r="U23" s="45"/>
      <c r="V23" s="45"/>
      <c r="W23" s="45"/>
      <c r="X23" s="45"/>
      <c r="Y23" s="45"/>
      <c r="Z23" s="45"/>
      <c r="AJ23" s="45"/>
      <c r="AK23" s="45"/>
      <c r="AL23" s="46"/>
    </row>
    <row r="24" spans="1:38" ht="18.75" customHeight="1" x14ac:dyDescent="0.25">
      <c r="A24" s="49"/>
      <c r="B24" s="50" t="s">
        <v>58</v>
      </c>
      <c r="C24" s="14"/>
      <c r="D24" s="14"/>
      <c r="E24" s="14"/>
      <c r="F24" s="14"/>
      <c r="G24" s="14"/>
      <c r="H24" s="89"/>
      <c r="I24" s="89"/>
      <c r="J24" s="89"/>
      <c r="K24" s="89"/>
      <c r="L24" s="89"/>
      <c r="M24" s="50" t="s">
        <v>58</v>
      </c>
      <c r="N24" s="80"/>
      <c r="O24" s="50"/>
      <c r="P24" s="50"/>
      <c r="Q24" s="50"/>
      <c r="R24" s="50"/>
      <c r="S24" s="50"/>
      <c r="T24" s="50"/>
      <c r="U24" s="50"/>
      <c r="V24" s="50"/>
      <c r="W24" s="50"/>
      <c r="X24" s="50"/>
      <c r="Y24" s="50"/>
      <c r="Z24" s="89"/>
      <c r="AA24" s="49"/>
      <c r="AB24" s="49"/>
    </row>
    <row r="25" spans="1:38" ht="20.25" customHeight="1" x14ac:dyDescent="0.25">
      <c r="A25" s="49"/>
      <c r="B25" s="129"/>
      <c r="C25" s="129"/>
      <c r="D25" s="129"/>
      <c r="E25" s="129"/>
      <c r="F25" s="129"/>
      <c r="G25" s="129"/>
      <c r="H25" s="129"/>
      <c r="I25" s="129"/>
      <c r="J25" s="100"/>
      <c r="K25" s="89"/>
      <c r="L25" s="89"/>
      <c r="M25" s="129"/>
      <c r="N25" s="129"/>
      <c r="O25" s="129"/>
      <c r="P25" s="129"/>
      <c r="Q25" s="129"/>
      <c r="R25" s="129"/>
      <c r="S25" s="129"/>
      <c r="T25" s="129"/>
      <c r="U25" s="129"/>
      <c r="V25" s="80"/>
      <c r="W25" s="80"/>
      <c r="X25" s="80"/>
      <c r="Y25" s="80"/>
      <c r="Z25" s="89"/>
      <c r="AA25" s="49"/>
      <c r="AC25" s="87" t="s">
        <v>59</v>
      </c>
      <c r="AD25" s="88"/>
      <c r="AE25" s="88"/>
      <c r="AF25" s="88"/>
      <c r="AG25" s="88"/>
      <c r="AH25" s="88"/>
      <c r="AI25" s="88"/>
      <c r="AJ25" s="89"/>
      <c r="AK25" s="81"/>
    </row>
    <row r="26" spans="1:38" s="10" customFormat="1" ht="12.75" customHeight="1" x14ac:dyDescent="0.25">
      <c r="A26" s="52"/>
      <c r="B26" s="128" t="s">
        <v>60</v>
      </c>
      <c r="C26" s="128"/>
      <c r="D26" s="128"/>
      <c r="E26" s="128"/>
      <c r="F26" s="128"/>
      <c r="G26" s="128"/>
      <c r="H26" s="101"/>
      <c r="I26" s="101"/>
      <c r="J26" s="89"/>
      <c r="K26" s="89"/>
      <c r="L26" s="89"/>
      <c r="M26" s="128" t="s">
        <v>102</v>
      </c>
      <c r="N26" s="128"/>
      <c r="O26" s="128"/>
      <c r="P26" s="128"/>
      <c r="Q26" s="128"/>
      <c r="R26" s="128"/>
      <c r="S26" s="128"/>
      <c r="T26" s="128"/>
      <c r="U26" s="128"/>
      <c r="V26" s="101"/>
      <c r="W26" s="101"/>
      <c r="X26" s="101"/>
      <c r="Y26" s="101"/>
      <c r="Z26" s="89"/>
      <c r="AA26"/>
      <c r="AB26"/>
      <c r="AC26" s="87" t="s">
        <v>61</v>
      </c>
      <c r="AD26" s="88"/>
      <c r="AE26" s="88"/>
      <c r="AF26" s="88"/>
      <c r="AG26" s="88"/>
      <c r="AH26" s="88"/>
      <c r="AI26" s="88"/>
      <c r="AJ26" s="88"/>
      <c r="AK26" s="88"/>
      <c r="AL26" s="51"/>
    </row>
    <row r="27" spans="1:38" x14ac:dyDescent="0.25">
      <c r="B27" s="89"/>
      <c r="C27" s="89"/>
      <c r="D27" s="89"/>
      <c r="E27" s="89"/>
      <c r="F27" s="89"/>
      <c r="G27" s="89"/>
      <c r="H27" s="89"/>
      <c r="I27" s="102"/>
      <c r="J27" s="89"/>
      <c r="K27" s="89"/>
      <c r="L27" s="89"/>
      <c r="M27" s="162"/>
      <c r="N27" s="162"/>
      <c r="O27" s="162"/>
      <c r="P27" s="162"/>
      <c r="Q27" s="162"/>
      <c r="R27" s="162"/>
      <c r="S27" s="162"/>
      <c r="T27" s="162"/>
      <c r="U27" s="162"/>
      <c r="V27" s="89"/>
      <c r="W27" s="89"/>
      <c r="X27" s="89"/>
      <c r="Y27" s="89"/>
      <c r="Z27" s="89"/>
    </row>
    <row r="28" spans="1:38" ht="23.25" customHeight="1" x14ac:dyDescent="0.25">
      <c r="B28" s="89"/>
      <c r="C28" s="89"/>
      <c r="D28" s="89"/>
      <c r="E28" s="89"/>
      <c r="F28" s="89"/>
      <c r="G28" s="89"/>
      <c r="H28" s="89"/>
      <c r="I28" s="89"/>
      <c r="J28" s="89"/>
      <c r="K28" s="89"/>
      <c r="L28" s="89"/>
      <c r="M28" s="128" t="s">
        <v>126</v>
      </c>
      <c r="N28" s="128"/>
      <c r="O28" s="128"/>
      <c r="P28" s="128"/>
      <c r="Q28" s="128"/>
      <c r="R28" s="128"/>
      <c r="S28" s="128"/>
      <c r="T28" s="128"/>
      <c r="U28" s="128"/>
      <c r="V28" s="89"/>
      <c r="W28" s="89"/>
      <c r="X28" s="89"/>
      <c r="Y28" s="89"/>
      <c r="Z28" s="89"/>
    </row>
    <row r="29" spans="1:38" ht="15" customHeight="1" x14ac:dyDescent="0.25"/>
  </sheetData>
  <sheetProtection algorithmName="SHA-512" hashValue="WgCvD7NFdm8bDsjLoGKQx3vriOFkDyqMxVjj5cX2jf8VWvpiCURYTmVR7rDgublQIIAQzjWHUxTPpLjxDbmPqA==" saltValue="B7dJ+0VruFd6URFkjOeUNA==" spinCount="100000" sheet="1" objects="1" scenarios="1"/>
  <dataConsolidate/>
  <mergeCells count="51">
    <mergeCell ref="V2:AC2"/>
    <mergeCell ref="V3:AC3"/>
    <mergeCell ref="A7:F7"/>
    <mergeCell ref="A3:F3"/>
    <mergeCell ref="A4:F4"/>
    <mergeCell ref="A2:F2"/>
    <mergeCell ref="AB6:AL6"/>
    <mergeCell ref="G2:T2"/>
    <mergeCell ref="G4:T4"/>
    <mergeCell ref="AD3:AL3"/>
    <mergeCell ref="G3:T3"/>
    <mergeCell ref="G7:T7"/>
    <mergeCell ref="B26:G26"/>
    <mergeCell ref="V9:W9"/>
    <mergeCell ref="AD2:AL2"/>
    <mergeCell ref="A10:F10"/>
    <mergeCell ref="K18:N18"/>
    <mergeCell ref="G11:M11"/>
    <mergeCell ref="G10:T10"/>
    <mergeCell ref="K14:N17"/>
    <mergeCell ref="AK15:AL15"/>
    <mergeCell ref="AK14:AL14"/>
    <mergeCell ref="G17:J17"/>
    <mergeCell ref="Q13:AL13"/>
    <mergeCell ref="G14:J15"/>
    <mergeCell ref="A9:F9"/>
    <mergeCell ref="G6:T6"/>
    <mergeCell ref="G8:T8"/>
    <mergeCell ref="N11:T11"/>
    <mergeCell ref="G9:T9"/>
    <mergeCell ref="A18:F18"/>
    <mergeCell ref="Q15:AJ15"/>
    <mergeCell ref="A8:F8"/>
    <mergeCell ref="A6:F6"/>
    <mergeCell ref="X9:AE9"/>
    <mergeCell ref="A14:F15"/>
    <mergeCell ref="M28:U28"/>
    <mergeCell ref="M25:U25"/>
    <mergeCell ref="B25:I25"/>
    <mergeCell ref="A21:F21"/>
    <mergeCell ref="G16:J16"/>
    <mergeCell ref="A16:F16"/>
    <mergeCell ref="G18:J18"/>
    <mergeCell ref="A22:F22"/>
    <mergeCell ref="A20:H20"/>
    <mergeCell ref="A17:F17"/>
    <mergeCell ref="Q20:AL20"/>
    <mergeCell ref="Q14:AJ14"/>
    <mergeCell ref="Q16:AL19"/>
    <mergeCell ref="M27:U27"/>
    <mergeCell ref="M26:U26"/>
  </mergeCells>
  <conditionalFormatting sqref="K18">
    <cfRule type="cellIs" dxfId="3" priority="6" operator="greaterThan">
      <formula>$AK$15</formula>
    </cfRule>
  </conditionalFormatting>
  <conditionalFormatting sqref="Q13">
    <cfRule type="expression" dxfId="2" priority="4">
      <formula>$AK$14&gt;$AK$15</formula>
    </cfRule>
  </conditionalFormatting>
  <conditionalFormatting sqref="AK15:AL15">
    <cfRule type="cellIs" dxfId="1" priority="3" operator="lessThan">
      <formula>$AK$14</formula>
    </cfRule>
  </conditionalFormatting>
  <conditionalFormatting sqref="G18:J18">
    <cfRule type="cellIs" dxfId="0" priority="1" operator="lessThan">
      <formula>1</formula>
    </cfRule>
  </conditionalFormatting>
  <dataValidations xWindow="1613" yWindow="431" count="19">
    <dataValidation type="decimal" allowBlank="1" showInputMessage="1" showErrorMessage="1" sqref="H22:AJ22 AK22" xr:uid="{00000000-0002-0000-0000-000000000000}">
      <formula1>0</formula1>
      <formula2>24</formula2>
    </dataValidation>
    <dataValidation type="decimal" showInputMessage="1" showErrorMessage="1" errorTitle="Felaktigt värde!" error="Max 24 timmar/dygn." sqref="AJ23:AK23 G23:Z23" xr:uid="{00000000-0002-0000-0000-000001000000}">
      <formula1>0</formula1>
      <formula2>24</formula2>
    </dataValidation>
    <dataValidation allowBlank="1" showInputMessage="1" showErrorMessage="1" prompt="nnnnn" sqref="A23:F23" xr:uid="{00000000-0002-0000-0000-000002000000}"/>
    <dataValidation type="list" allowBlank="1" showInputMessage="1" showErrorMessage="1" promptTitle="Medfinansiering" prompt="_x000a_Om arbetsinsats avser medfinansiering i projektet ska medfinansiär väljas. Klicka på pilen till höger för att välja medfinansiär." sqref="N11:T11" xr:uid="{00000000-0002-0000-0000-000003000000}">
      <formula1>Medfinansiär</formula1>
    </dataValidation>
    <dataValidation type="list" errorStyle="warning" allowBlank="1" showInputMessage="1" showErrorMessage="1" errorTitle="Välj" error="fyll i" prompt="Klicka på pilen för att välja arbetstidinsats. _x000a__x000a_Arbetsinsats kan redovisas som direkt lön och utgör en kostnad i projektet. Arbetsinsats kan även redovisas som medfinansiering i projektet. Om insats avser medfinansiering välj medfinansiär._x000a_" sqref="G10:T10" xr:uid="{00000000-0002-0000-0000-000004000000}">
      <formula1>Arbetsinsatsredovisassom</formula1>
    </dataValidation>
    <dataValidation allowBlank="1" showInputMessage="1" showErrorMessage="1" prompt="_x000a_Fylls i bara om Programområde &quot;PO1&quot;  är vald." sqref="G8:T8" xr:uid="{00000000-0002-0000-0000-000005000000}"/>
    <dataValidation type="list" errorStyle="information" allowBlank="1" showInputMessage="1" showErrorMessage="1" prompt="Välj först programområde och region._x000a__x000a_Klicka på pilen till höger för att välja yrkeskategori/ timlönegrupp. För programområde 1 ska timlönegrupp väljas enligt anvisning i handledning till budgetmall (finns att hämta på www.esf.se )._x000a_" sqref="G7:T7" xr:uid="{00000000-0002-0000-0000-000006000000}">
      <formula1>INDIRECT(TimlonerGruppNamn)</formula1>
    </dataValidation>
    <dataValidation type="list" allowBlank="1" showInputMessage="1" showErrorMessage="1" sqref="AD3:AL3" xr:uid="{00000000-0002-0000-0000-000007000000}">
      <formula1>Region</formula1>
    </dataValidation>
    <dataValidation type="list" allowBlank="1" showInputMessage="1" showErrorMessage="1" sqref="AD2:AL2" xr:uid="{00000000-0002-0000-0000-000008000000}">
      <formula1>Programområde</formula1>
    </dataValidation>
    <dataValidation type="list" allowBlank="1" showInputMessage="1" showErrorMessage="1" prompt="Välj typ av anställning (tjänstgöringsgrad) hos arbetsgivare. Detta avser den totala omfattningen av din ordinarie anställning hos din arbetsgivare." sqref="G9:T9" xr:uid="{00000000-0002-0000-0000-000009000000}">
      <formula1>Typavanställning</formula1>
    </dataValidation>
    <dataValidation allowBlank="1" showInputMessage="1" showErrorMessage="1" prompt="OBS!_x000a_Rutan används bara om &quot;Deltid med fast andel av arbetstiden i projektet per månad&quot; är vald. I annat fall lämnas rutan tom." sqref="V9:W9" xr:uid="{00000000-0002-0000-0000-00000A000000}"/>
    <dataValidation type="decimal" allowBlank="1" showInputMessage="1" showErrorMessage="1" error="Uppgifter fylls i i fliken tidrapport!" prompt="Uppgifter fylls i tidrapporten" sqref="G22" xr:uid="{00000000-0002-0000-0000-00000B000000}">
      <formula1>0</formula1>
      <formula2>24</formula2>
    </dataValidation>
    <dataValidation allowBlank="1" showInputMessage="1" showErrorMessage="1" prompt="Uppge det diarienummer ni har fått av Svenska ESF-rådet för aktuellt projekt." sqref="G2:T2" xr:uid="{00000000-0002-0000-0000-00000C000000}"/>
    <dataValidation allowBlank="1" showInputMessage="1" showErrorMessage="1" prompt="_x000a_Uppge Arbetsgivarens  namn._x000a__x000a_" sqref="G4:T4" xr:uid="{00000000-0002-0000-0000-00000D000000}"/>
    <dataValidation allowBlank="1" showInputMessage="1" showErrorMessage="1" prompt="Uppge ditt namn." sqref="G6:T6" xr:uid="{00000000-0002-0000-0000-00000E000000}"/>
    <dataValidation allowBlank="1" showInputMessage="1" showErrorMessage="1" prompt="_x000a_Uppge projektets namn." sqref="G3:T3" xr:uid="{00000000-0002-0000-0000-00000F000000}"/>
    <dataValidation allowBlank="1" showErrorMessage="1" sqref="N12:T12" xr:uid="{00000000-0002-0000-0000-000010000000}"/>
    <dataValidation type="list" allowBlank="1" showInputMessage="1" showErrorMessage="1" prompt=" Rullist där du väljer vilken månad som redovisningen avser" sqref="G17:J17" xr:uid="{00000000-0002-0000-0000-000011000000}">
      <formula1>Månad</formula1>
    </dataValidation>
    <dataValidation type="list" allowBlank="1" showInputMessage="1" showErrorMessage="1" prompt=" Rullist där du väljer aktuellt år" sqref="G16:J16" xr:uid="{00000000-0002-0000-0000-000012000000}">
      <formula1>ÅR</formula1>
    </dataValidation>
  </dataValidations>
  <pageMargins left="0.51181102362204722" right="3.937007874015748E-2" top="0.9055118110236221" bottom="0.39370078740157483" header="0.19685039370078741" footer="0.31496062992125984"/>
  <pageSetup paperSize="9" scale="90" orientation="landscape" r:id="rId1"/>
  <headerFooter>
    <oddHeader xml:space="preserve">&amp;L&amp;G&amp;R&amp;"Arial,Normal"&amp;10 2017-09-28
Beslut 2017/00014
ver.1.4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1:C39"/>
  <sheetViews>
    <sheetView showGridLines="0" showZeros="0" showRuler="0" zoomScaleNormal="100" workbookViewId="0">
      <selection activeCell="B22" sqref="B22"/>
    </sheetView>
  </sheetViews>
  <sheetFormatPr defaultRowHeight="15" x14ac:dyDescent="0.25"/>
  <cols>
    <col min="1" max="1" width="8.7109375" customWidth="1"/>
    <col min="2" max="2" width="6.5703125" customWidth="1"/>
    <col min="3" max="3" width="71.85546875" customWidth="1"/>
  </cols>
  <sheetData>
    <row r="1" spans="1:3" ht="23.25" x14ac:dyDescent="0.35">
      <c r="A1" s="215" t="s">
        <v>125</v>
      </c>
      <c r="B1" s="215"/>
      <c r="C1" s="215"/>
    </row>
    <row r="2" spans="1:3" x14ac:dyDescent="0.25">
      <c r="A2" s="209" t="s">
        <v>31</v>
      </c>
      <c r="B2" s="210"/>
      <c r="C2" s="119">
        <f>Arbetstidsredovisning!G2</f>
        <v>0</v>
      </c>
    </row>
    <row r="3" spans="1:3" x14ac:dyDescent="0.25">
      <c r="A3" s="213" t="s">
        <v>53</v>
      </c>
      <c r="B3" s="214"/>
      <c r="C3" s="120">
        <f>Arbetstidsredovisning!G3</f>
        <v>0</v>
      </c>
    </row>
    <row r="4" spans="1:3" x14ac:dyDescent="0.25">
      <c r="A4" s="211" t="s">
        <v>32</v>
      </c>
      <c r="B4" s="212"/>
      <c r="C4" s="121">
        <f>Arbetstidsredovisning!G6</f>
        <v>0</v>
      </c>
    </row>
    <row r="5" spans="1:3" ht="179.25" customHeight="1" x14ac:dyDescent="0.25">
      <c r="A5" s="90" t="s">
        <v>131</v>
      </c>
      <c r="B5" s="90" t="s">
        <v>57</v>
      </c>
      <c r="C5" s="103" t="s">
        <v>128</v>
      </c>
    </row>
    <row r="6" spans="1:3" x14ac:dyDescent="0.25">
      <c r="A6" s="91">
        <v>1</v>
      </c>
      <c r="B6" s="95"/>
      <c r="C6" s="104" t="str">
        <f>IF(B6&gt;0,"                      Beskriv din arbetsinsats i projektet ","")</f>
        <v/>
      </c>
    </row>
    <row r="7" spans="1:3" x14ac:dyDescent="0.25">
      <c r="A7" s="92">
        <v>2</v>
      </c>
      <c r="B7" s="96"/>
      <c r="C7" s="118" t="str">
        <f t="shared" ref="C7:C36" si="0">IF(B7&gt;0,"                      Beskriv din arbetsinsats i projektet ","")</f>
        <v/>
      </c>
    </row>
    <row r="8" spans="1:3" x14ac:dyDescent="0.25">
      <c r="A8" s="92">
        <v>3</v>
      </c>
      <c r="B8" s="96"/>
      <c r="C8" s="118" t="str">
        <f t="shared" si="0"/>
        <v/>
      </c>
    </row>
    <row r="9" spans="1:3" x14ac:dyDescent="0.25">
      <c r="A9" s="92">
        <v>4</v>
      </c>
      <c r="B9" s="96"/>
      <c r="C9" s="118" t="str">
        <f t="shared" si="0"/>
        <v/>
      </c>
    </row>
    <row r="10" spans="1:3" x14ac:dyDescent="0.25">
      <c r="A10" s="92">
        <v>5</v>
      </c>
      <c r="B10" s="96"/>
      <c r="C10" s="118" t="str">
        <f t="shared" si="0"/>
        <v/>
      </c>
    </row>
    <row r="11" spans="1:3" x14ac:dyDescent="0.25">
      <c r="A11" s="92">
        <v>6</v>
      </c>
      <c r="B11" s="96"/>
      <c r="C11" s="118" t="str">
        <f t="shared" si="0"/>
        <v/>
      </c>
    </row>
    <row r="12" spans="1:3" x14ac:dyDescent="0.25">
      <c r="A12" s="92">
        <v>7</v>
      </c>
      <c r="B12" s="96"/>
      <c r="C12" s="118" t="str">
        <f t="shared" si="0"/>
        <v/>
      </c>
    </row>
    <row r="13" spans="1:3" x14ac:dyDescent="0.25">
      <c r="A13" s="92">
        <v>8</v>
      </c>
      <c r="B13" s="96"/>
      <c r="C13" s="118" t="str">
        <f t="shared" si="0"/>
        <v/>
      </c>
    </row>
    <row r="14" spans="1:3" x14ac:dyDescent="0.25">
      <c r="A14" s="92">
        <v>9</v>
      </c>
      <c r="B14" s="96"/>
      <c r="C14" s="118" t="str">
        <f t="shared" si="0"/>
        <v/>
      </c>
    </row>
    <row r="15" spans="1:3" x14ac:dyDescent="0.25">
      <c r="A15" s="92">
        <v>10</v>
      </c>
      <c r="B15" s="96"/>
      <c r="C15" s="118" t="str">
        <f t="shared" si="0"/>
        <v/>
      </c>
    </row>
    <row r="16" spans="1:3" x14ac:dyDescent="0.25">
      <c r="A16" s="92">
        <v>11</v>
      </c>
      <c r="B16" s="96"/>
      <c r="C16" s="118" t="str">
        <f t="shared" si="0"/>
        <v/>
      </c>
    </row>
    <row r="17" spans="1:3" x14ac:dyDescent="0.25">
      <c r="A17" s="92">
        <v>12</v>
      </c>
      <c r="B17" s="96"/>
      <c r="C17" s="118" t="str">
        <f t="shared" si="0"/>
        <v/>
      </c>
    </row>
    <row r="18" spans="1:3" x14ac:dyDescent="0.25">
      <c r="A18" s="92">
        <v>13</v>
      </c>
      <c r="B18" s="96"/>
      <c r="C18" s="118" t="str">
        <f t="shared" si="0"/>
        <v/>
      </c>
    </row>
    <row r="19" spans="1:3" x14ac:dyDescent="0.25">
      <c r="A19" s="92">
        <v>14</v>
      </c>
      <c r="B19" s="96"/>
      <c r="C19" s="118" t="str">
        <f t="shared" si="0"/>
        <v/>
      </c>
    </row>
    <row r="20" spans="1:3" x14ac:dyDescent="0.25">
      <c r="A20" s="92">
        <v>15</v>
      </c>
      <c r="B20" s="96"/>
      <c r="C20" s="118" t="str">
        <f t="shared" si="0"/>
        <v/>
      </c>
    </row>
    <row r="21" spans="1:3" x14ac:dyDescent="0.25">
      <c r="A21" s="92">
        <v>16</v>
      </c>
      <c r="B21" s="96"/>
      <c r="C21" s="118" t="str">
        <f t="shared" si="0"/>
        <v/>
      </c>
    </row>
    <row r="22" spans="1:3" x14ac:dyDescent="0.25">
      <c r="A22" s="92">
        <v>17</v>
      </c>
      <c r="B22" s="96"/>
      <c r="C22" s="118" t="str">
        <f t="shared" si="0"/>
        <v/>
      </c>
    </row>
    <row r="23" spans="1:3" x14ac:dyDescent="0.25">
      <c r="A23" s="92">
        <v>18</v>
      </c>
      <c r="B23" s="96"/>
      <c r="C23" s="118" t="str">
        <f t="shared" si="0"/>
        <v/>
      </c>
    </row>
    <row r="24" spans="1:3" x14ac:dyDescent="0.25">
      <c r="A24" s="92">
        <v>19</v>
      </c>
      <c r="B24" s="96"/>
      <c r="C24" s="118" t="str">
        <f t="shared" si="0"/>
        <v/>
      </c>
    </row>
    <row r="25" spans="1:3" x14ac:dyDescent="0.25">
      <c r="A25" s="92">
        <v>20</v>
      </c>
      <c r="B25" s="96"/>
      <c r="C25" s="118" t="str">
        <f t="shared" si="0"/>
        <v/>
      </c>
    </row>
    <row r="26" spans="1:3" x14ac:dyDescent="0.25">
      <c r="A26" s="92">
        <v>21</v>
      </c>
      <c r="B26" s="96"/>
      <c r="C26" s="118" t="str">
        <f t="shared" si="0"/>
        <v/>
      </c>
    </row>
    <row r="27" spans="1:3" x14ac:dyDescent="0.25">
      <c r="A27" s="92">
        <v>22</v>
      </c>
      <c r="B27" s="96"/>
      <c r="C27" s="118" t="str">
        <f t="shared" si="0"/>
        <v/>
      </c>
    </row>
    <row r="28" spans="1:3" x14ac:dyDescent="0.25">
      <c r="A28" s="92">
        <v>23</v>
      </c>
      <c r="B28" s="96"/>
      <c r="C28" s="118" t="str">
        <f t="shared" si="0"/>
        <v/>
      </c>
    </row>
    <row r="29" spans="1:3" x14ac:dyDescent="0.25">
      <c r="A29" s="92">
        <v>24</v>
      </c>
      <c r="B29" s="96"/>
      <c r="C29" s="118" t="str">
        <f t="shared" si="0"/>
        <v/>
      </c>
    </row>
    <row r="30" spans="1:3" x14ac:dyDescent="0.25">
      <c r="A30" s="92">
        <v>25</v>
      </c>
      <c r="B30" s="96"/>
      <c r="C30" s="118" t="str">
        <f t="shared" si="0"/>
        <v/>
      </c>
    </row>
    <row r="31" spans="1:3" x14ac:dyDescent="0.25">
      <c r="A31" s="92">
        <v>26</v>
      </c>
      <c r="B31" s="96"/>
      <c r="C31" s="118" t="str">
        <f t="shared" si="0"/>
        <v/>
      </c>
    </row>
    <row r="32" spans="1:3" x14ac:dyDescent="0.25">
      <c r="A32" s="92">
        <v>27</v>
      </c>
      <c r="B32" s="96"/>
      <c r="C32" s="118" t="str">
        <f t="shared" si="0"/>
        <v/>
      </c>
    </row>
    <row r="33" spans="1:3" x14ac:dyDescent="0.25">
      <c r="A33" s="92">
        <v>28</v>
      </c>
      <c r="B33" s="96"/>
      <c r="C33" s="118" t="str">
        <f t="shared" si="0"/>
        <v/>
      </c>
    </row>
    <row r="34" spans="1:3" x14ac:dyDescent="0.25">
      <c r="A34" s="92">
        <v>29</v>
      </c>
      <c r="B34" s="96"/>
      <c r="C34" s="118" t="str">
        <f t="shared" si="0"/>
        <v/>
      </c>
    </row>
    <row r="35" spans="1:3" x14ac:dyDescent="0.25">
      <c r="A35" s="92">
        <v>30</v>
      </c>
      <c r="B35" s="96"/>
      <c r="C35" s="118" t="str">
        <f t="shared" si="0"/>
        <v/>
      </c>
    </row>
    <row r="36" spans="1:3" x14ac:dyDescent="0.25">
      <c r="A36" s="93">
        <v>31</v>
      </c>
      <c r="B36" s="97"/>
      <c r="C36" s="118" t="str">
        <f t="shared" si="0"/>
        <v/>
      </c>
    </row>
    <row r="37" spans="1:3" x14ac:dyDescent="0.25">
      <c r="A37" s="94" t="s">
        <v>29</v>
      </c>
      <c r="B37" s="98">
        <f>SUM(B6:B36)</f>
        <v>0</v>
      </c>
      <c r="C37" s="89"/>
    </row>
    <row r="39" spans="1:3" x14ac:dyDescent="0.25">
      <c r="C39" s="99"/>
    </row>
  </sheetData>
  <sheetProtection algorithmName="SHA-512" hashValue="+E7hhTagOx51p7KZA0zieHwQqe3YhXgAUTzzupu5woP/MQNZQ1J31Lp27BKpCqcAS7dMFV4hK7Bb4T9SnprL3A==" saltValue="7Y+PtjvukxQUC1QQjiQIkQ==" spinCount="100000" sheet="1" objects="1" scenarios="1"/>
  <mergeCells count="4">
    <mergeCell ref="A2:B2"/>
    <mergeCell ref="A4:B4"/>
    <mergeCell ref="A3:B3"/>
    <mergeCell ref="A1:C1"/>
  </mergeCells>
  <dataValidations xWindow="414" yWindow="486" count="3">
    <dataValidation type="decimal" allowBlank="1" showInputMessage="1" showErrorMessage="1" error="Justera antalet timmar till den faktiska." sqref="B18:B33 B9:B14" xr:uid="{00000000-0002-0000-0100-000000000000}">
      <formula1>0</formula1>
      <formula2>14</formula2>
    </dataValidation>
    <dataValidation type="decimal" allowBlank="1" showInputMessage="1" showErrorMessage="1" error="Justera antalet timmar till den faktiska." prompt="Bara faktisk tid som är direkt kopplad till projektverksamhet registreras." sqref="B34:B36 B15:B17 B6:B8" xr:uid="{00000000-0002-0000-0100-000001000000}">
      <formula1>0</formula1>
      <formula2>14</formula2>
    </dataValidation>
    <dataValidation allowBlank="1" showInputMessage="1" showErrorMessage="1" prompt="Beskriv din tid i projektet så att det går lätt utläsa vad är det för arbetsinsats. Bara projektrelaterad tid ska beskrivas här." sqref="C6:C9 C20:C23 C34:C36" xr:uid="{00000000-0002-0000-0100-000002000000}"/>
  </dataValidations>
  <pageMargins left="0.70866141732283472" right="0.43307086614173229" top="1.0629921259842521" bottom="0.39370078740157483" header="0.19685039370078741" footer="0.31496062992125984"/>
  <pageSetup paperSize="9" orientation="portrait" r:id="rId1"/>
  <headerFooter>
    <oddHeader xml:space="preserve">&amp;L&amp;G&amp;R&amp;P/&amp;N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2:K8"/>
  <sheetViews>
    <sheetView showGridLines="0" zoomScaleNormal="100" workbookViewId="0">
      <selection activeCell="A2" sqref="A2:K2"/>
    </sheetView>
  </sheetViews>
  <sheetFormatPr defaultRowHeight="15" x14ac:dyDescent="0.25"/>
  <cols>
    <col min="1" max="2" width="9.140625" customWidth="1"/>
    <col min="11" max="11" width="5.85546875" customWidth="1"/>
  </cols>
  <sheetData>
    <row r="2" spans="1:11" ht="22.5" customHeight="1" x14ac:dyDescent="0.25">
      <c r="A2" s="216" t="s">
        <v>130</v>
      </c>
      <c r="B2" s="217"/>
      <c r="C2" s="217"/>
      <c r="D2" s="217"/>
      <c r="E2" s="217"/>
      <c r="F2" s="217"/>
      <c r="G2" s="217"/>
      <c r="H2" s="217"/>
      <c r="I2" s="217"/>
      <c r="J2" s="217"/>
      <c r="K2" s="218"/>
    </row>
    <row r="3" spans="1:11" ht="141.4" customHeight="1" x14ac:dyDescent="0.25">
      <c r="A3" s="219" t="s">
        <v>136</v>
      </c>
      <c r="B3" s="220"/>
      <c r="C3" s="220"/>
      <c r="D3" s="220"/>
      <c r="E3" s="220"/>
      <c r="F3" s="220"/>
      <c r="G3" s="220"/>
      <c r="H3" s="220"/>
      <c r="I3" s="220"/>
      <c r="J3" s="220"/>
      <c r="K3" s="221"/>
    </row>
    <row r="4" spans="1:11" ht="15.4" customHeight="1" x14ac:dyDescent="0.25">
      <c r="A4" s="227" t="s">
        <v>30</v>
      </c>
      <c r="B4" s="228"/>
      <c r="C4" s="228"/>
      <c r="D4" s="228"/>
      <c r="E4" s="228"/>
      <c r="F4" s="228"/>
      <c r="G4" s="228"/>
      <c r="H4" s="228"/>
      <c r="I4" s="228"/>
      <c r="J4" s="228"/>
      <c r="K4" s="229"/>
    </row>
    <row r="5" spans="1:11" ht="176.25" customHeight="1" x14ac:dyDescent="0.25">
      <c r="A5" s="219" t="s">
        <v>137</v>
      </c>
      <c r="B5" s="225"/>
      <c r="C5" s="225"/>
      <c r="D5" s="225"/>
      <c r="E5" s="225"/>
      <c r="F5" s="225"/>
      <c r="G5" s="225"/>
      <c r="H5" s="225"/>
      <c r="I5" s="225"/>
      <c r="J5" s="225"/>
      <c r="K5" s="226"/>
    </row>
    <row r="6" spans="1:11" ht="178.5" customHeight="1" x14ac:dyDescent="0.25">
      <c r="A6" s="230" t="s">
        <v>139</v>
      </c>
      <c r="B6" s="225"/>
      <c r="C6" s="225"/>
      <c r="D6" s="225"/>
      <c r="E6" s="225"/>
      <c r="F6" s="225"/>
      <c r="G6" s="225"/>
      <c r="H6" s="225"/>
      <c r="I6" s="225"/>
      <c r="J6" s="225"/>
      <c r="K6" s="226"/>
    </row>
    <row r="7" spans="1:11" ht="18" customHeight="1" x14ac:dyDescent="0.25">
      <c r="A7" s="227" t="s">
        <v>125</v>
      </c>
      <c r="B7" s="228"/>
      <c r="C7" s="228"/>
      <c r="D7" s="228"/>
      <c r="E7" s="228"/>
      <c r="F7" s="228"/>
      <c r="G7" s="228"/>
      <c r="H7" s="228"/>
      <c r="I7" s="228"/>
      <c r="J7" s="228"/>
      <c r="K7" s="229"/>
    </row>
    <row r="8" spans="1:11" ht="156" customHeight="1" x14ac:dyDescent="0.25">
      <c r="A8" s="222" t="s">
        <v>138</v>
      </c>
      <c r="B8" s="223"/>
      <c r="C8" s="223"/>
      <c r="D8" s="223"/>
      <c r="E8" s="223"/>
      <c r="F8" s="223"/>
      <c r="G8" s="223"/>
      <c r="H8" s="223"/>
      <c r="I8" s="223"/>
      <c r="J8" s="223"/>
      <c r="K8" s="224"/>
    </row>
  </sheetData>
  <sheetProtection algorithmName="SHA-512" hashValue="maIJ96rHkDkpySZM54zCZAmHpY0wfbF9SJQmBI+ey5UqOGtVeV/UonqriJTvg+nhfHlq60faaBHUUfMfVO85sQ==" saltValue="g2dHFykKXpC82lumX+Q0mQ==" spinCount="100000" sheet="1" objects="1" scenarios="1"/>
  <mergeCells count="7">
    <mergeCell ref="A2:K2"/>
    <mergeCell ref="A3:K3"/>
    <mergeCell ref="A8:K8"/>
    <mergeCell ref="A5:K5"/>
    <mergeCell ref="A4:K4"/>
    <mergeCell ref="A6:K6"/>
    <mergeCell ref="A7:K7"/>
  </mergeCells>
  <pageMargins left="0.39370078740157483" right="0.19685039370078741" top="0.74803149606299213" bottom="0.19685039370078741" header="0.11811023622047245" footer="0.19685039370078741"/>
  <pageSetup paperSize="9"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P37"/>
  <sheetViews>
    <sheetView workbookViewId="0">
      <selection activeCell="A2" sqref="A2:C2"/>
    </sheetView>
  </sheetViews>
  <sheetFormatPr defaultRowHeight="15" x14ac:dyDescent="0.25"/>
  <cols>
    <col min="1" max="1" width="26.42578125" customWidth="1"/>
    <col min="2" max="2" width="46.42578125" customWidth="1"/>
    <col min="3" max="3" width="57.140625" customWidth="1"/>
    <col min="4" max="4" width="26.140625" customWidth="1"/>
    <col min="5" max="5" width="56.85546875" bestFit="1" customWidth="1"/>
    <col min="6" max="6" width="25.85546875" bestFit="1" customWidth="1"/>
    <col min="7" max="7" width="25.85546875" customWidth="1"/>
    <col min="8" max="8" width="10.85546875" bestFit="1" customWidth="1"/>
    <col min="9" max="9" width="13.42578125" bestFit="1" customWidth="1"/>
    <col min="11" max="11" width="21.140625" customWidth="1"/>
    <col min="12" max="12" width="22.85546875" bestFit="1" customWidth="1"/>
    <col min="13" max="13" width="25.7109375" customWidth="1"/>
    <col min="14" max="14" width="56.28515625" bestFit="1" customWidth="1"/>
    <col min="15" max="15" width="54.140625" bestFit="1" customWidth="1"/>
    <col min="16" max="16" width="16.42578125" customWidth="1"/>
  </cols>
  <sheetData>
    <row r="1" spans="1:16" x14ac:dyDescent="0.25">
      <c r="A1" s="63" t="s">
        <v>35</v>
      </c>
      <c r="B1" s="61" t="s">
        <v>86</v>
      </c>
      <c r="C1" s="59" t="s">
        <v>44</v>
      </c>
      <c r="D1" s="7" t="s">
        <v>45</v>
      </c>
      <c r="E1" s="11" t="s">
        <v>36</v>
      </c>
      <c r="F1" s="53" t="s">
        <v>54</v>
      </c>
      <c r="G1" s="70" t="s">
        <v>122</v>
      </c>
      <c r="H1" t="s">
        <v>1</v>
      </c>
      <c r="I1" t="s">
        <v>129</v>
      </c>
      <c r="J1" t="s">
        <v>83</v>
      </c>
      <c r="K1" s="57" t="s">
        <v>33</v>
      </c>
      <c r="L1" s="47" t="s">
        <v>104</v>
      </c>
      <c r="M1" s="47" t="s">
        <v>105</v>
      </c>
      <c r="N1" s="47" t="s">
        <v>110</v>
      </c>
      <c r="O1" s="69" t="s">
        <v>115</v>
      </c>
      <c r="P1" s="47" t="s">
        <v>120</v>
      </c>
    </row>
    <row r="2" spans="1:16" x14ac:dyDescent="0.25">
      <c r="A2" s="122" t="s">
        <v>142</v>
      </c>
      <c r="B2" s="240">
        <v>3</v>
      </c>
      <c r="C2" s="60" t="s">
        <v>93</v>
      </c>
      <c r="E2" s="11"/>
      <c r="F2" s="54"/>
      <c r="G2" s="71"/>
      <c r="H2" s="48"/>
      <c r="I2" s="48"/>
      <c r="J2" s="3"/>
    </row>
    <row r="3" spans="1:16" x14ac:dyDescent="0.25">
      <c r="A3" s="58" t="s">
        <v>87</v>
      </c>
      <c r="B3" s="62">
        <v>2</v>
      </c>
      <c r="C3" s="60" t="s">
        <v>92</v>
      </c>
      <c r="D3" s="9" t="s">
        <v>46</v>
      </c>
      <c r="E3" s="11">
        <v>1</v>
      </c>
      <c r="F3" s="55" t="s">
        <v>56</v>
      </c>
      <c r="G3" s="72"/>
      <c r="H3" s="47" t="s">
        <v>71</v>
      </c>
      <c r="I3" s="47">
        <f>Timmar!B5</f>
        <v>168</v>
      </c>
      <c r="J3" s="47">
        <v>2015</v>
      </c>
      <c r="K3" t="s">
        <v>90</v>
      </c>
      <c r="L3" s="3" t="s">
        <v>87</v>
      </c>
      <c r="M3" t="s">
        <v>106</v>
      </c>
      <c r="N3" t="s">
        <v>111</v>
      </c>
      <c r="O3" t="s">
        <v>116</v>
      </c>
      <c r="P3" s="114">
        <v>1</v>
      </c>
    </row>
    <row r="4" spans="1:16" x14ac:dyDescent="0.25">
      <c r="A4" s="58" t="s">
        <v>88</v>
      </c>
      <c r="B4" s="62">
        <v>3</v>
      </c>
      <c r="C4" s="60" t="s">
        <v>93</v>
      </c>
      <c r="D4" s="9" t="s">
        <v>47</v>
      </c>
      <c r="E4" s="11">
        <v>2</v>
      </c>
      <c r="F4" s="56" t="s">
        <v>55</v>
      </c>
      <c r="G4" s="73" t="s">
        <v>121</v>
      </c>
      <c r="H4" s="47" t="s">
        <v>72</v>
      </c>
      <c r="I4" s="47">
        <f>Timmar!C5</f>
        <v>168</v>
      </c>
      <c r="J4" s="47">
        <v>2016</v>
      </c>
      <c r="K4" t="s">
        <v>91</v>
      </c>
      <c r="L4" s="3" t="s">
        <v>88</v>
      </c>
      <c r="N4" t="s">
        <v>113</v>
      </c>
      <c r="O4" t="s">
        <v>117</v>
      </c>
      <c r="P4" s="76" t="s">
        <v>127</v>
      </c>
    </row>
    <row r="5" spans="1:16" x14ac:dyDescent="0.25">
      <c r="A5" s="58" t="s">
        <v>89</v>
      </c>
      <c r="B5" s="62">
        <v>2</v>
      </c>
      <c r="C5" s="60" t="s">
        <v>93</v>
      </c>
      <c r="D5" s="9" t="s">
        <v>48</v>
      </c>
      <c r="E5" s="11">
        <v>3</v>
      </c>
      <c r="F5" s="4"/>
      <c r="G5" s="4"/>
      <c r="H5" s="47" t="s">
        <v>73</v>
      </c>
      <c r="I5" s="47">
        <f>Timmar!D5</f>
        <v>176</v>
      </c>
      <c r="J5" s="47">
        <v>2017</v>
      </c>
      <c r="L5" s="3" t="s">
        <v>89</v>
      </c>
      <c r="N5" t="s">
        <v>114</v>
      </c>
      <c r="O5" t="s">
        <v>118</v>
      </c>
    </row>
    <row r="6" spans="1:16" x14ac:dyDescent="0.25">
      <c r="A6" s="122" t="s">
        <v>140</v>
      </c>
      <c r="B6" s="62">
        <v>3</v>
      </c>
      <c r="C6" s="60" t="s">
        <v>93</v>
      </c>
      <c r="D6" s="9" t="s">
        <v>49</v>
      </c>
      <c r="E6" s="11">
        <v>4</v>
      </c>
      <c r="F6" s="4"/>
      <c r="G6" s="4"/>
      <c r="H6" s="47" t="s">
        <v>74</v>
      </c>
      <c r="I6" s="47">
        <f>Timmar!E5</f>
        <v>152</v>
      </c>
      <c r="J6" s="47">
        <v>2018</v>
      </c>
      <c r="K6" s="65" t="s">
        <v>94</v>
      </c>
      <c r="N6" t="s">
        <v>112</v>
      </c>
      <c r="O6" t="s">
        <v>119</v>
      </c>
    </row>
    <row r="7" spans="1:16" x14ac:dyDescent="0.25">
      <c r="A7" s="122" t="s">
        <v>141</v>
      </c>
      <c r="B7" s="62">
        <v>2</v>
      </c>
      <c r="C7" s="60" t="s">
        <v>92</v>
      </c>
      <c r="D7" s="9" t="s">
        <v>50</v>
      </c>
      <c r="E7" s="11">
        <v>5</v>
      </c>
      <c r="F7" s="4"/>
      <c r="G7" s="4"/>
      <c r="H7" s="47" t="s">
        <v>75</v>
      </c>
      <c r="I7" s="47">
        <f>Timmar!F5</f>
        <v>168</v>
      </c>
      <c r="J7" s="47">
        <v>2019</v>
      </c>
      <c r="K7" s="65" t="s">
        <v>95</v>
      </c>
      <c r="P7" s="75"/>
    </row>
    <row r="8" spans="1:16" x14ac:dyDescent="0.25">
      <c r="A8" s="122" t="s">
        <v>142</v>
      </c>
      <c r="B8" s="240">
        <v>3</v>
      </c>
      <c r="C8" s="60" t="s">
        <v>93</v>
      </c>
      <c r="D8" s="66" t="s">
        <v>107</v>
      </c>
      <c r="E8" s="11">
        <v>6</v>
      </c>
      <c r="F8" s="4"/>
      <c r="G8" s="4"/>
      <c r="H8" s="47" t="s">
        <v>76</v>
      </c>
      <c r="I8" s="47">
        <f>Timmar!G5</f>
        <v>152</v>
      </c>
      <c r="J8" s="47">
        <v>2020</v>
      </c>
      <c r="K8" s="65" t="s">
        <v>96</v>
      </c>
    </row>
    <row r="9" spans="1:16" x14ac:dyDescent="0.25">
      <c r="E9" s="13" t="s">
        <v>37</v>
      </c>
      <c r="F9" s="4"/>
      <c r="G9" s="4"/>
      <c r="H9" s="47" t="s">
        <v>77</v>
      </c>
      <c r="I9" s="47">
        <f>Timmar!H5</f>
        <v>176</v>
      </c>
      <c r="J9" s="47">
        <v>2021</v>
      </c>
      <c r="K9" s="65" t="s">
        <v>97</v>
      </c>
    </row>
    <row r="10" spans="1:16" x14ac:dyDescent="0.25">
      <c r="E10" s="13" t="s">
        <v>38</v>
      </c>
      <c r="F10" s="4"/>
      <c r="G10" s="4"/>
      <c r="H10" s="47" t="s">
        <v>78</v>
      </c>
      <c r="I10" s="47">
        <f>Timmar!I5</f>
        <v>184</v>
      </c>
      <c r="J10" s="47">
        <v>2022</v>
      </c>
      <c r="K10" s="65" t="s">
        <v>98</v>
      </c>
    </row>
    <row r="11" spans="1:16" x14ac:dyDescent="0.25">
      <c r="E11" s="13" t="s">
        <v>39</v>
      </c>
      <c r="H11" s="47" t="s">
        <v>79</v>
      </c>
      <c r="I11" s="47">
        <f>Timmar!J5</f>
        <v>160</v>
      </c>
      <c r="J11" s="47">
        <v>2023</v>
      </c>
      <c r="K11" s="65" t="s">
        <v>99</v>
      </c>
    </row>
    <row r="12" spans="1:16" x14ac:dyDescent="0.25">
      <c r="H12" s="47" t="s">
        <v>80</v>
      </c>
      <c r="I12" s="47">
        <f>Timmar!K5</f>
        <v>184</v>
      </c>
      <c r="K12" s="65" t="s">
        <v>100</v>
      </c>
    </row>
    <row r="13" spans="1:16" x14ac:dyDescent="0.25">
      <c r="B13" s="5"/>
      <c r="E13" s="12"/>
      <c r="H13" s="47" t="s">
        <v>81</v>
      </c>
      <c r="I13" s="47">
        <f>Timmar!L5</f>
        <v>176</v>
      </c>
      <c r="K13" s="65" t="s">
        <v>101</v>
      </c>
    </row>
    <row r="14" spans="1:16" x14ac:dyDescent="0.25">
      <c r="A14" s="8"/>
      <c r="E14" s="12" t="s">
        <v>132</v>
      </c>
      <c r="H14" s="47" t="s">
        <v>82</v>
      </c>
      <c r="I14" s="47">
        <f>Timmar!M5</f>
        <v>136</v>
      </c>
    </row>
    <row r="15" spans="1:16" x14ac:dyDescent="0.25">
      <c r="A15" s="8"/>
      <c r="E15" s="12" t="s">
        <v>40</v>
      </c>
    </row>
    <row r="16" spans="1:16" x14ac:dyDescent="0.25">
      <c r="A16" s="8"/>
      <c r="B16" s="8"/>
      <c r="D16" s="4"/>
      <c r="E16" s="12" t="s">
        <v>41</v>
      </c>
    </row>
    <row r="17" spans="1:5" x14ac:dyDescent="0.25">
      <c r="A17" s="8"/>
      <c r="B17" s="8"/>
      <c r="E17" s="12" t="s">
        <v>42</v>
      </c>
    </row>
    <row r="18" spans="1:5" x14ac:dyDescent="0.25">
      <c r="A18" s="8"/>
      <c r="B18" s="8"/>
      <c r="E18" s="12" t="s">
        <v>43</v>
      </c>
    </row>
    <row r="19" spans="1:5" x14ac:dyDescent="0.25">
      <c r="A19" s="8"/>
    </row>
    <row r="20" spans="1:5" x14ac:dyDescent="0.25">
      <c r="A20" s="8"/>
    </row>
    <row r="21" spans="1:5" x14ac:dyDescent="0.25">
      <c r="A21" s="8"/>
    </row>
    <row r="22" spans="1:5" x14ac:dyDescent="0.25">
      <c r="A22" s="8"/>
    </row>
    <row r="23" spans="1:5" x14ac:dyDescent="0.25">
      <c r="A23" s="8"/>
    </row>
    <row r="26" spans="1:5" x14ac:dyDescent="0.25">
      <c r="C26" s="8"/>
    </row>
    <row r="27" spans="1:5" x14ac:dyDescent="0.25">
      <c r="C27" s="8"/>
    </row>
    <row r="28" spans="1:5" x14ac:dyDescent="0.25">
      <c r="C28" s="8"/>
    </row>
    <row r="29" spans="1:5" x14ac:dyDescent="0.25">
      <c r="C29" s="8"/>
      <c r="D29" s="8"/>
    </row>
    <row r="30" spans="1:5" x14ac:dyDescent="0.25">
      <c r="C30" s="8"/>
      <c r="D30" s="8"/>
    </row>
    <row r="31" spans="1:5" x14ac:dyDescent="0.25">
      <c r="C31" s="8"/>
      <c r="D31" s="8"/>
    </row>
    <row r="32" spans="1:5" x14ac:dyDescent="0.25">
      <c r="C32" s="8"/>
      <c r="D32" s="8"/>
    </row>
    <row r="33" spans="3:4" x14ac:dyDescent="0.25">
      <c r="C33" s="8"/>
      <c r="D33" s="8"/>
    </row>
    <row r="34" spans="3:4" x14ac:dyDescent="0.25">
      <c r="C34" s="8"/>
      <c r="D34" s="8"/>
    </row>
    <row r="35" spans="3:4" x14ac:dyDescent="0.25">
      <c r="C35" s="8"/>
      <c r="D35" s="8"/>
    </row>
    <row r="36" spans="3:4" x14ac:dyDescent="0.25">
      <c r="D36" s="8"/>
    </row>
    <row r="37" spans="3:4" x14ac:dyDescent="0.25">
      <c r="D37" s="8"/>
    </row>
  </sheetData>
  <dataConsolidate>
    <dataRefs count="1">
      <dataRef ref="A2:A10" sheet="Data"/>
    </dataRefs>
  </dataConsolidate>
  <dataValidations count="3">
    <dataValidation type="list" allowBlank="1" showInputMessage="1" showErrorMessage="1" sqref="E1" xr:uid="{00000000-0002-0000-0300-000000000000}">
      <formula1>$C$3:$C$4</formula1>
    </dataValidation>
    <dataValidation type="custom" allowBlank="1" showInputMessage="1" showErrorMessage="1" sqref="A3 A5" xr:uid="{00000000-0002-0000-0300-000001000000}">
      <formula1>Timlonegrupp_PO_1</formula1>
    </dataValidation>
    <dataValidation type="custom" allowBlank="1" showInputMessage="1" showErrorMessage="1" sqref="A4" xr:uid="{00000000-0002-0000-0300-000002000000}">
      <formula1>Timlonegrupp_PO_2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2:N42"/>
  <sheetViews>
    <sheetView topLeftCell="A37" workbookViewId="0">
      <selection activeCell="A47" sqref="A47"/>
    </sheetView>
  </sheetViews>
  <sheetFormatPr defaultColWidth="8.85546875" defaultRowHeight="15" x14ac:dyDescent="0.25"/>
  <cols>
    <col min="1" max="1" width="40.85546875" customWidth="1"/>
    <col min="2" max="2" width="14.28515625" customWidth="1"/>
    <col min="3" max="9" width="10.42578125" bestFit="1" customWidth="1"/>
    <col min="10" max="10" width="10.7109375" bestFit="1" customWidth="1"/>
    <col min="11" max="11" width="11.42578125" bestFit="1" customWidth="1"/>
    <col min="12" max="13" width="10.42578125" bestFit="1" customWidth="1"/>
  </cols>
  <sheetData>
    <row r="2" spans="1:14" ht="33.75" x14ac:dyDescent="0.5">
      <c r="A2" s="15" t="s">
        <v>0</v>
      </c>
      <c r="B2" s="16">
        <f>Arbetstidsredovisning!G16</f>
        <v>0</v>
      </c>
    </row>
    <row r="4" spans="1:14" x14ac:dyDescent="0.25">
      <c r="A4" s="17" t="s">
        <v>1</v>
      </c>
      <c r="B4" s="18" t="s">
        <v>2</v>
      </c>
      <c r="C4" s="19" t="s">
        <v>3</v>
      </c>
      <c r="D4" s="20" t="s">
        <v>4</v>
      </c>
      <c r="E4" s="19" t="s">
        <v>5</v>
      </c>
      <c r="F4" s="20" t="s">
        <v>6</v>
      </c>
      <c r="G4" s="19" t="s">
        <v>7</v>
      </c>
      <c r="H4" s="20" t="s">
        <v>8</v>
      </c>
      <c r="I4" s="19" t="s">
        <v>9</v>
      </c>
      <c r="J4" s="20" t="s">
        <v>10</v>
      </c>
      <c r="K4" s="19" t="s">
        <v>11</v>
      </c>
      <c r="L4" s="20" t="s">
        <v>12</v>
      </c>
      <c r="M4" s="19" t="s">
        <v>13</v>
      </c>
      <c r="N4" s="21" t="s">
        <v>29</v>
      </c>
    </row>
    <row r="5" spans="1:14" x14ac:dyDescent="0.25">
      <c r="A5" s="22" t="s">
        <v>62</v>
      </c>
      <c r="B5" s="5">
        <f>B6*8</f>
        <v>168</v>
      </c>
      <c r="C5" s="23">
        <f t="shared" ref="C5:M5" si="0">C6*8</f>
        <v>168</v>
      </c>
      <c r="D5" s="5">
        <f t="shared" si="0"/>
        <v>176</v>
      </c>
      <c r="E5" s="23">
        <f t="shared" si="0"/>
        <v>152</v>
      </c>
      <c r="F5" s="5">
        <f t="shared" si="0"/>
        <v>168</v>
      </c>
      <c r="G5" s="23">
        <f t="shared" si="0"/>
        <v>152</v>
      </c>
      <c r="H5" s="5">
        <f t="shared" si="0"/>
        <v>176</v>
      </c>
      <c r="I5" s="23">
        <f t="shared" si="0"/>
        <v>184</v>
      </c>
      <c r="J5" s="5">
        <f t="shared" si="0"/>
        <v>160</v>
      </c>
      <c r="K5" s="23">
        <f t="shared" si="0"/>
        <v>184</v>
      </c>
      <c r="L5" s="5">
        <f t="shared" si="0"/>
        <v>176</v>
      </c>
      <c r="M5" s="23">
        <f t="shared" si="0"/>
        <v>136</v>
      </c>
      <c r="N5" s="24">
        <f>SUM(B5:M5)</f>
        <v>2000</v>
      </c>
    </row>
    <row r="6" spans="1:14" x14ac:dyDescent="0.25">
      <c r="A6" s="25" t="s">
        <v>63</v>
      </c>
      <c r="B6" s="26">
        <f>NETWORKDAYS(B8,B9,$A$13:$A$27)</f>
        <v>21</v>
      </c>
      <c r="C6" s="27">
        <f t="shared" ref="C6:M6" si="1">NETWORKDAYS(C8,C9,$A$13:$A$27)</f>
        <v>21</v>
      </c>
      <c r="D6" s="26">
        <f t="shared" si="1"/>
        <v>22</v>
      </c>
      <c r="E6" s="27">
        <f t="shared" si="1"/>
        <v>19</v>
      </c>
      <c r="F6" s="26">
        <f t="shared" si="1"/>
        <v>21</v>
      </c>
      <c r="G6" s="27">
        <f t="shared" si="1"/>
        <v>19</v>
      </c>
      <c r="H6" s="26">
        <f t="shared" si="1"/>
        <v>22</v>
      </c>
      <c r="I6" s="27">
        <f t="shared" si="1"/>
        <v>23</v>
      </c>
      <c r="J6" s="26">
        <f t="shared" si="1"/>
        <v>20</v>
      </c>
      <c r="K6" s="27">
        <f t="shared" si="1"/>
        <v>23</v>
      </c>
      <c r="L6" s="26">
        <f t="shared" si="1"/>
        <v>22</v>
      </c>
      <c r="M6" s="27">
        <f t="shared" si="1"/>
        <v>17</v>
      </c>
      <c r="N6" s="28">
        <f>SUM(B6:M6)</f>
        <v>250</v>
      </c>
    </row>
    <row r="7" spans="1:14" x14ac:dyDescent="0.25">
      <c r="I7" s="10"/>
    </row>
    <row r="8" spans="1:14" ht="33.75" x14ac:dyDescent="0.25">
      <c r="A8" s="29"/>
      <c r="B8" s="30">
        <f>DATE($B$2,1,1)</f>
        <v>1</v>
      </c>
      <c r="C8" s="31">
        <f>DATE($B$2,2,1)</f>
        <v>32</v>
      </c>
      <c r="D8" s="32">
        <f>DATE($B$2,3,1)</f>
        <v>61</v>
      </c>
      <c r="E8" s="31">
        <f>DATE($B$2,4,1)</f>
        <v>92</v>
      </c>
      <c r="F8" s="32">
        <f>DATE($B$2,5,1)</f>
        <v>122</v>
      </c>
      <c r="G8" s="31">
        <f>DATE($B$2,6,1)</f>
        <v>153</v>
      </c>
      <c r="H8" s="32">
        <f>DATE($B$2,7,1)</f>
        <v>183</v>
      </c>
      <c r="I8" s="31">
        <f>DATE($B$2,8,1)</f>
        <v>214</v>
      </c>
      <c r="J8" s="32">
        <f>DATE($B$2,9,1)</f>
        <v>245</v>
      </c>
      <c r="K8" s="31">
        <f>DATE($B$2,10,1)</f>
        <v>275</v>
      </c>
      <c r="L8" s="32">
        <f>DATE($B$2,11,1)</f>
        <v>306</v>
      </c>
      <c r="M8" s="33">
        <f>DATE($B$2,12,1)</f>
        <v>336</v>
      </c>
    </row>
    <row r="9" spans="1:14" ht="33.75" x14ac:dyDescent="0.25">
      <c r="A9" s="29"/>
      <c r="B9" s="34">
        <f>DATE($B$2,1,31)</f>
        <v>31</v>
      </c>
      <c r="C9" s="35">
        <f>IF(OR(MOD(B2,400)=0,AND(MOD(B2,4)=0,MOD(B2,100)&lt;&gt;0)),DATE($B$2,2,29), DATE($B$2,2,28))</f>
        <v>60</v>
      </c>
      <c r="D9" s="36">
        <f>DATE($B$2,3,31)</f>
        <v>91</v>
      </c>
      <c r="E9" s="35">
        <f>DATE($B$2,4,30)</f>
        <v>121</v>
      </c>
      <c r="F9" s="36">
        <f>DATE($B$2,5,31)</f>
        <v>152</v>
      </c>
      <c r="G9" s="35">
        <f>DATE($B$2,6,30)</f>
        <v>182</v>
      </c>
      <c r="H9" s="36">
        <f>DATE($B$2,7,31)</f>
        <v>213</v>
      </c>
      <c r="I9" s="35">
        <f>DATE($B$2,8,31)</f>
        <v>244</v>
      </c>
      <c r="J9" s="36">
        <f>DATE($B$2,9,30)</f>
        <v>274</v>
      </c>
      <c r="K9" s="35">
        <f>DATE($B$2,10,31)</f>
        <v>305</v>
      </c>
      <c r="L9" s="36">
        <f>DATE($B$2,11,30)</f>
        <v>335</v>
      </c>
      <c r="M9" s="37">
        <f>DATE($B$2,12,31)</f>
        <v>366</v>
      </c>
    </row>
    <row r="10" spans="1:14" ht="33.75" x14ac:dyDescent="0.25">
      <c r="A10" s="29"/>
    </row>
    <row r="11" spans="1:14" x14ac:dyDescent="0.25">
      <c r="B11" s="38"/>
      <c r="C11" s="38"/>
      <c r="D11" s="38"/>
      <c r="E11" s="38"/>
      <c r="F11" s="38"/>
      <c r="G11" s="38"/>
      <c r="H11" s="38"/>
      <c r="I11" s="38"/>
      <c r="J11" s="38"/>
      <c r="K11" s="38"/>
      <c r="L11" s="38"/>
      <c r="M11" s="38"/>
    </row>
    <row r="12" spans="1:14" x14ac:dyDescent="0.25">
      <c r="A12" s="233" t="s">
        <v>64</v>
      </c>
      <c r="B12" s="234"/>
      <c r="C12" s="235"/>
      <c r="D12" s="39"/>
      <c r="E12" t="s">
        <v>65</v>
      </c>
      <c r="G12" s="5"/>
      <c r="H12" t="s">
        <v>65</v>
      </c>
      <c r="J12" s="1"/>
      <c r="K12" s="1"/>
      <c r="L12" s="1"/>
      <c r="M12" s="5"/>
    </row>
    <row r="13" spans="1:14" x14ac:dyDescent="0.25">
      <c r="A13" s="40">
        <f>DATE($B$2,1,1)</f>
        <v>1</v>
      </c>
      <c r="B13" s="231" t="s">
        <v>14</v>
      </c>
      <c r="C13" s="232"/>
      <c r="D13" s="39"/>
      <c r="E13" t="s">
        <v>66</v>
      </c>
      <c r="G13" s="5"/>
      <c r="H13" t="s">
        <v>66</v>
      </c>
      <c r="J13" s="1"/>
      <c r="K13" s="1"/>
      <c r="L13" s="79"/>
      <c r="M13" s="5"/>
    </row>
    <row r="14" spans="1:14" x14ac:dyDescent="0.25">
      <c r="A14" s="41">
        <f>DATE($B$2,1,6)</f>
        <v>6</v>
      </c>
      <c r="B14" s="231" t="s">
        <v>15</v>
      </c>
      <c r="C14" s="232"/>
      <c r="D14" s="39"/>
      <c r="E14">
        <v>3</v>
      </c>
      <c r="G14" s="5"/>
      <c r="H14">
        <v>2</v>
      </c>
      <c r="J14" s="1"/>
      <c r="K14" s="1"/>
      <c r="L14" s="1"/>
      <c r="M14" s="5"/>
    </row>
    <row r="15" spans="1:14" x14ac:dyDescent="0.25">
      <c r="A15" s="41">
        <f>A17-2</f>
        <v>104</v>
      </c>
      <c r="B15" s="231" t="s">
        <v>16</v>
      </c>
      <c r="C15" s="232"/>
      <c r="D15" s="39"/>
      <c r="G15" s="1"/>
      <c r="J15" s="1"/>
      <c r="K15" s="1"/>
      <c r="L15" s="1"/>
      <c r="M15" s="5"/>
    </row>
    <row r="16" spans="1:14" x14ac:dyDescent="0.25">
      <c r="A16" s="41">
        <f>A17-1</f>
        <v>105</v>
      </c>
      <c r="B16" s="231" t="s">
        <v>17</v>
      </c>
      <c r="C16" s="232"/>
      <c r="E16" t="s">
        <v>67</v>
      </c>
      <c r="H16" t="s">
        <v>67</v>
      </c>
    </row>
    <row r="17" spans="1:10" x14ac:dyDescent="0.25">
      <c r="A17" s="41">
        <f>FLOOR(DATE(B2,5,DAY(MINUTE(B2/38)/2+56)),7)-34</f>
        <v>106</v>
      </c>
      <c r="B17" s="231" t="s">
        <v>18</v>
      </c>
      <c r="C17" s="232"/>
      <c r="E17" t="s">
        <v>66</v>
      </c>
      <c r="F17" s="5" t="s">
        <v>68</v>
      </c>
      <c r="H17" s="1" t="s">
        <v>66</v>
      </c>
      <c r="I17" s="1" t="s">
        <v>69</v>
      </c>
    </row>
    <row r="18" spans="1:10" x14ac:dyDescent="0.25">
      <c r="A18" s="41">
        <f>A17+1</f>
        <v>107</v>
      </c>
      <c r="B18" s="236" t="s">
        <v>19</v>
      </c>
      <c r="C18" s="237"/>
      <c r="E18" s="5">
        <v>1</v>
      </c>
      <c r="F18" s="5" t="s">
        <v>70</v>
      </c>
      <c r="H18" s="1">
        <v>1</v>
      </c>
      <c r="I18" t="s">
        <v>70</v>
      </c>
    </row>
    <row r="19" spans="1:10" x14ac:dyDescent="0.25">
      <c r="A19" s="41">
        <f>DATE($B$2,5,1)</f>
        <v>122</v>
      </c>
      <c r="B19" s="236" t="s">
        <v>20</v>
      </c>
      <c r="C19" s="237"/>
      <c r="E19" s="5">
        <v>2</v>
      </c>
      <c r="F19" s="5">
        <v>2015</v>
      </c>
      <c r="H19" s="1">
        <v>2</v>
      </c>
      <c r="I19">
        <f>B5</f>
        <v>168</v>
      </c>
      <c r="J19" s="1"/>
    </row>
    <row r="20" spans="1:10" x14ac:dyDescent="0.25">
      <c r="A20" s="41">
        <f>A17+39</f>
        <v>145</v>
      </c>
      <c r="B20" s="236" t="s">
        <v>21</v>
      </c>
      <c r="C20" s="237"/>
      <c r="E20" s="5">
        <v>3</v>
      </c>
      <c r="F20" s="1">
        <v>2016</v>
      </c>
      <c r="H20" s="1">
        <v>3</v>
      </c>
      <c r="I20">
        <f>C5</f>
        <v>168</v>
      </c>
      <c r="J20" s="1"/>
    </row>
    <row r="21" spans="1:10" x14ac:dyDescent="0.25">
      <c r="A21" s="41">
        <f>A17+49</f>
        <v>155</v>
      </c>
      <c r="B21" s="236" t="s">
        <v>22</v>
      </c>
      <c r="C21" s="237"/>
      <c r="E21" s="5">
        <v>4</v>
      </c>
      <c r="F21" s="5">
        <v>2017</v>
      </c>
      <c r="H21" s="1">
        <v>4</v>
      </c>
      <c r="I21">
        <f>D5</f>
        <v>176</v>
      </c>
      <c r="J21" s="1"/>
    </row>
    <row r="22" spans="1:10" x14ac:dyDescent="0.25">
      <c r="A22" s="41">
        <f>DATE($B$2,6,6)</f>
        <v>158</v>
      </c>
      <c r="B22" s="236" t="s">
        <v>23</v>
      </c>
      <c r="C22" s="237"/>
      <c r="E22" s="5">
        <v>5</v>
      </c>
      <c r="F22" s="1">
        <v>2018</v>
      </c>
      <c r="H22" s="1">
        <v>5</v>
      </c>
      <c r="I22">
        <f>E5</f>
        <v>152</v>
      </c>
      <c r="J22" s="1"/>
    </row>
    <row r="23" spans="1:10" x14ac:dyDescent="0.25">
      <c r="A23" s="41">
        <f>DATE(B2,6,20+(7-WEEKDAY(DATE(B2,6,20))))-1</f>
        <v>174</v>
      </c>
      <c r="B23" s="236" t="s">
        <v>24</v>
      </c>
      <c r="C23" s="237"/>
      <c r="E23" s="5">
        <v>6</v>
      </c>
      <c r="F23" s="5">
        <v>2019</v>
      </c>
      <c r="H23" s="1">
        <v>6</v>
      </c>
      <c r="I23">
        <f>F5</f>
        <v>168</v>
      </c>
      <c r="J23" s="1"/>
    </row>
    <row r="24" spans="1:10" x14ac:dyDescent="0.25">
      <c r="A24" s="41">
        <f>DATE($B$2,12,24)</f>
        <v>359</v>
      </c>
      <c r="B24" s="236" t="s">
        <v>25</v>
      </c>
      <c r="C24" s="237"/>
      <c r="E24" s="5">
        <v>7</v>
      </c>
      <c r="F24" s="42">
        <v>2020</v>
      </c>
      <c r="H24" s="1">
        <v>7</v>
      </c>
      <c r="I24">
        <f>G5</f>
        <v>152</v>
      </c>
      <c r="J24" s="1"/>
    </row>
    <row r="25" spans="1:10" x14ac:dyDescent="0.25">
      <c r="A25" s="41">
        <f>DATE($B$2,12,25)</f>
        <v>360</v>
      </c>
      <c r="B25" s="236" t="s">
        <v>26</v>
      </c>
      <c r="C25" s="237"/>
      <c r="E25" s="5">
        <v>8</v>
      </c>
      <c r="F25" s="5">
        <v>2021</v>
      </c>
      <c r="H25" s="1">
        <v>8</v>
      </c>
      <c r="I25">
        <f>H5</f>
        <v>176</v>
      </c>
      <c r="J25" s="1"/>
    </row>
    <row r="26" spans="1:10" x14ac:dyDescent="0.25">
      <c r="A26" s="41">
        <f>DATE($B$2,12,26)</f>
        <v>361</v>
      </c>
      <c r="B26" s="236" t="s">
        <v>27</v>
      </c>
      <c r="C26" s="237"/>
      <c r="E26" s="2">
        <v>9</v>
      </c>
      <c r="F26" s="42">
        <v>2022</v>
      </c>
      <c r="H26" s="1">
        <v>9</v>
      </c>
      <c r="I26">
        <f>I5</f>
        <v>184</v>
      </c>
      <c r="J26" s="1"/>
    </row>
    <row r="27" spans="1:10" x14ac:dyDescent="0.25">
      <c r="A27" s="43">
        <f>DATE($B$2,12,31)</f>
        <v>366</v>
      </c>
      <c r="B27" s="238" t="s">
        <v>28</v>
      </c>
      <c r="C27" s="239"/>
      <c r="E27" s="2">
        <v>10</v>
      </c>
      <c r="F27" s="5">
        <v>2023</v>
      </c>
      <c r="H27" s="1">
        <v>10</v>
      </c>
      <c r="I27">
        <f>J5</f>
        <v>160</v>
      </c>
      <c r="J27" s="1"/>
    </row>
    <row r="28" spans="1:10" x14ac:dyDescent="0.25">
      <c r="E28" s="2">
        <v>11</v>
      </c>
      <c r="F28" s="42">
        <v>2024</v>
      </c>
      <c r="H28" s="1">
        <v>11</v>
      </c>
      <c r="I28">
        <f>K5</f>
        <v>184</v>
      </c>
      <c r="J28" s="1"/>
    </row>
    <row r="29" spans="1:10" x14ac:dyDescent="0.25">
      <c r="E29" s="2">
        <v>12</v>
      </c>
      <c r="F29" s="5">
        <v>2025</v>
      </c>
      <c r="H29" s="1">
        <v>12</v>
      </c>
      <c r="I29">
        <f>L5</f>
        <v>176</v>
      </c>
      <c r="J29" s="1"/>
    </row>
    <row r="30" spans="1:10" x14ac:dyDescent="0.25">
      <c r="E30" s="2">
        <v>13</v>
      </c>
      <c r="F30" s="42">
        <v>2026</v>
      </c>
      <c r="H30" s="1">
        <v>13</v>
      </c>
      <c r="I30">
        <f>M5</f>
        <v>136</v>
      </c>
      <c r="J30" s="1"/>
    </row>
    <row r="31" spans="1:10" x14ac:dyDescent="0.25">
      <c r="E31" s="2">
        <v>14</v>
      </c>
      <c r="F31" s="5">
        <v>2027</v>
      </c>
    </row>
    <row r="32" spans="1:10" x14ac:dyDescent="0.25">
      <c r="E32" s="2">
        <v>15</v>
      </c>
      <c r="F32" s="42">
        <v>2028</v>
      </c>
    </row>
    <row r="33" spans="1:6" x14ac:dyDescent="0.25">
      <c r="E33" s="2">
        <v>16</v>
      </c>
      <c r="F33" s="5">
        <v>2029</v>
      </c>
    </row>
    <row r="34" spans="1:6" x14ac:dyDescent="0.25">
      <c r="E34" s="2">
        <v>17</v>
      </c>
      <c r="F34" s="42">
        <v>2030</v>
      </c>
    </row>
    <row r="42" spans="1:6" ht="189" customHeight="1" x14ac:dyDescent="0.25">
      <c r="A42" s="112" t="s">
        <v>135</v>
      </c>
    </row>
  </sheetData>
  <mergeCells count="16">
    <mergeCell ref="B24:C24"/>
    <mergeCell ref="B25:C25"/>
    <mergeCell ref="B26:C26"/>
    <mergeCell ref="B27:C27"/>
    <mergeCell ref="B18:C18"/>
    <mergeCell ref="B19:C19"/>
    <mergeCell ref="B20:C20"/>
    <mergeCell ref="B21:C21"/>
    <mergeCell ref="B22:C22"/>
    <mergeCell ref="B23:C23"/>
    <mergeCell ref="B17:C17"/>
    <mergeCell ref="A12:C12"/>
    <mergeCell ref="B13:C13"/>
    <mergeCell ref="B14:C14"/>
    <mergeCell ref="B15:C15"/>
    <mergeCell ref="B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14</vt:i4>
      </vt:variant>
    </vt:vector>
  </HeadingPairs>
  <TitlesOfParts>
    <vt:vector size="19" baseType="lpstr">
      <vt:lpstr>Arbetstidsredovisning</vt:lpstr>
      <vt:lpstr>Tidrapport</vt:lpstr>
      <vt:lpstr>Anvisningar </vt:lpstr>
      <vt:lpstr>Data</vt:lpstr>
      <vt:lpstr>Timmar</vt:lpstr>
      <vt:lpstr>ArbetsinsatsiProjektet</vt:lpstr>
      <vt:lpstr>Arbetsinsatsredovisassom</vt:lpstr>
      <vt:lpstr>Arbetstidiprojektet</vt:lpstr>
      <vt:lpstr>Lista_Medfinansiar</vt:lpstr>
      <vt:lpstr>Medfinansiär</vt:lpstr>
      <vt:lpstr>Månad</vt:lpstr>
      <vt:lpstr>Programområde</vt:lpstr>
      <vt:lpstr>Region</vt:lpstr>
      <vt:lpstr>TimloneGrupp_PO1</vt:lpstr>
      <vt:lpstr>TimloneGrupp_PO2</vt:lpstr>
      <vt:lpstr>TimlonerGruppNamn</vt:lpstr>
      <vt:lpstr>Typavanställning</vt:lpstr>
      <vt:lpstr>Arbetstidsredovisning!Utskriftsområde</vt:lpstr>
      <vt:lpstr>ÅR</vt:lpstr>
    </vt:vector>
  </TitlesOfParts>
  <Company>ESF Rådet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Alija Vatres Svenska ESF-rådet Göteborg</dc:creator>
  <cp:lastModifiedBy>Tillberg Peter</cp:lastModifiedBy>
  <cp:lastPrinted>2021-11-28T09:51:48Z</cp:lastPrinted>
  <dcterms:created xsi:type="dcterms:W3CDTF">2013-01-25T14:04:12Z</dcterms:created>
  <dcterms:modified xsi:type="dcterms:W3CDTF">2022-08-31T10:48:06Z</dcterms:modified>
</cp:coreProperties>
</file>