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"/>
    </mc:Choice>
  </mc:AlternateContent>
  <xr:revisionPtr revIDLastSave="0" documentId="13_ncr:1_{48871681-D6DE-408E-ABA3-A2733314A987}" xr6:coauthVersionLast="47" xr6:coauthVersionMax="47" xr10:uidLastSave="{00000000-0000-0000-0000-000000000000}"/>
  <bookViews>
    <workbookView xWindow="37650" yWindow="5640" windowWidth="25725" windowHeight="585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Förstudie" sheetId="1" r:id="rId4"/>
    <sheet name="Offentligt bidrag i annat än p" sheetId="4" state="hidden" r:id="rId5"/>
    <sheet name="Offentliga kontanta medel" sheetId="8" r:id="rId6"/>
    <sheet name="Privata bidrag i annat än peng" sheetId="10" state="hidden" r:id="rId7"/>
    <sheet name="Privata kontanta medel" sheetId="11" r:id="rId8"/>
    <sheet name="Data" sheetId="5" state="hidden" r:id="rId9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Data!$G$2:$G$4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4" l="1"/>
  <c r="C16" i="14" l="1"/>
  <c r="C17" i="14"/>
  <c r="C18" i="14"/>
  <c r="C15" i="14"/>
  <c r="G45" i="10" l="1"/>
  <c r="G44" i="10"/>
  <c r="G43" i="10"/>
  <c r="G42" i="10"/>
  <c r="G41" i="10"/>
  <c r="G40" i="10"/>
  <c r="G39" i="10"/>
  <c r="G38" i="10"/>
  <c r="G37" i="10"/>
  <c r="G36" i="10"/>
  <c r="G35" i="10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C14" i="14" l="1"/>
  <c r="G47" i="10"/>
  <c r="G47" i="4"/>
  <c r="C13" i="14" s="1"/>
  <c r="B4" i="1"/>
  <c r="D4" i="1" s="1"/>
  <c r="B5" i="1"/>
  <c r="D5" i="1" s="1"/>
  <c r="B6" i="1"/>
  <c r="D6" i="1" s="1"/>
  <c r="B7" i="1"/>
  <c r="D7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D26" i="1" l="1"/>
  <c r="D27" i="1"/>
  <c r="D28" i="1"/>
  <c r="D29" i="1"/>
  <c r="D30" i="1"/>
  <c r="D31" i="1"/>
  <c r="D32" i="1"/>
  <c r="D33" i="1"/>
  <c r="D3" i="1"/>
  <c r="D36" i="1"/>
  <c r="C7" i="14" s="1"/>
  <c r="D37" i="1"/>
  <c r="D38" i="1"/>
  <c r="D39" i="1"/>
  <c r="D40" i="1"/>
  <c r="D41" i="1"/>
  <c r="C12" i="8"/>
  <c r="C19" i="14" s="1"/>
  <c r="C18" i="8"/>
  <c r="C20" i="14" s="1"/>
  <c r="C15" i="11"/>
  <c r="C21" i="14" s="1"/>
  <c r="C22" i="11"/>
  <c r="C22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C23" i="14" l="1"/>
  <c r="C10" i="14"/>
  <c r="C5" i="14"/>
  <c r="C6" i="14"/>
  <c r="D34" i="1"/>
  <c r="C4" i="14" s="1"/>
  <c r="D58" i="1"/>
  <c r="D59" i="1"/>
  <c r="C8" i="14" s="1"/>
  <c r="C3" i="14" l="1"/>
  <c r="C9" i="14" s="1"/>
  <c r="D61" i="1"/>
  <c r="C12" i="14" l="1"/>
  <c r="C24" i="14" s="1"/>
  <c r="C26" i="14" s="1"/>
  <c r="C2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Tillberg</author>
  </authors>
  <commentList>
    <comment ref="C3" authorId="0" shapeId="0" xr:uid="{9206ACC5-FF46-4C69-AA1C-B3B0215B3210}">
      <text>
        <r>
          <rPr>
            <b/>
            <sz val="9"/>
            <color indexed="81"/>
            <rFont val="Tahoma"/>
            <family val="2"/>
          </rPr>
          <t>Denna summa ska rapporteras i budgeten under Kostnader Socialfond - genomförandefas under kostnadslsaget Externa tjänster</t>
        </r>
      </text>
    </comment>
  </commentList>
</comments>
</file>

<file path=xl/sharedStrings.xml><?xml version="1.0" encoding="utf-8"?>
<sst xmlns="http://schemas.openxmlformats.org/spreadsheetml/2006/main" count="207" uniqueCount="135">
  <si>
    <t>Belopp</t>
  </si>
  <si>
    <t>Resor och logi</t>
  </si>
  <si>
    <t>Utrustning och materiel</t>
  </si>
  <si>
    <t>Offentligt bidrag i annat än pengar</t>
  </si>
  <si>
    <t>Offentliga kontanta medel tillförda projektet</t>
  </si>
  <si>
    <t>Offentliga kontanta medel från projektägaren</t>
  </si>
  <si>
    <t>Egeninsats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</si>
  <si>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</si>
  <si>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</si>
  <si>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</si>
  <si>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</si>
  <si>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</si>
  <si>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</si>
  <si>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</si>
  <si>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</si>
  <si>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</si>
  <si>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</si>
  <si>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</si>
  <si>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</si>
  <si>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</si>
  <si>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</si>
  <si>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</si>
  <si>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</si>
  <si>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</si>
  <si>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</si>
  <si>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</si>
  <si>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</si>
  <si>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Timlönegrupp</t>
  </si>
  <si>
    <t>Välj medfinansiär i rullistan nedan</t>
  </si>
  <si>
    <t>Timpris</t>
  </si>
  <si>
    <t>Indirekta kostnader (15% av personalkostnaderna)</t>
  </si>
  <si>
    <t>Styckpris</t>
  </si>
  <si>
    <t>Summa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</si>
  <si>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</si>
  <si>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</si>
  <si>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</si>
  <si>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</si>
  <si>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</si>
  <si>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</si>
  <si>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</si>
  <si>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</si>
  <si>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</si>
  <si>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</si>
  <si>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</si>
  <si>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</si>
  <si>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</si>
  <si>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</si>
  <si>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</si>
  <si>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</si>
  <si>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</si>
  <si>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</si>
  <si>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</si>
  <si>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</si>
  <si>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</si>
  <si>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</si>
  <si>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</si>
  <si>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</si>
  <si>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</si>
  <si>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Summa kostnader</t>
  </si>
  <si>
    <t>ESF-stöd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</si>
  <si>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</si>
  <si>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</si>
  <si>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</si>
  <si>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</si>
  <si>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</si>
  <si>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</si>
  <si>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</si>
  <si>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</si>
  <si>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</si>
  <si>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</si>
  <si>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</si>
  <si>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Sida 9/10</t>
  </si>
  <si>
    <t>PO1</t>
  </si>
  <si>
    <t>PO2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</si>
  <si>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</si>
  <si>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</si>
  <si>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</si>
  <si>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</si>
  <si>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</si>
  <si>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</si>
  <si>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</si>
  <si>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</si>
  <si>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</si>
  <si>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</si>
  <si>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</si>
  <si>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</si>
  <si>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</si>
  <si>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</si>
  <si>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</si>
  <si>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</si>
  <si>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</si>
  <si>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</si>
  <si>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</si>
  <si>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</si>
  <si>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</si>
  <si>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</si>
  <si>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</si>
  <si>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</si>
  <si>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</si>
  <si>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</si>
  <si>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</si>
  <si>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Omfattning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</si>
  <si>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</si>
  <si>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</si>
  <si>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</si>
  <si>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</si>
  <si>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</si>
  <si>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</si>
  <si>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</si>
  <si>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</si>
  <si>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</si>
  <si>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</si>
  <si>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</si>
  <si>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</si>
  <si>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</si>
  <si>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</si>
  <si>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</si>
  <si>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</si>
  <si>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</si>
  <si>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Extra tjänster</t>
  </si>
  <si>
    <t>Introduktionsjobb</t>
  </si>
  <si>
    <t>Lönebidrag för utv</t>
  </si>
  <si>
    <t>Kostnader socialfonden - Förstudie</t>
  </si>
  <si>
    <t>Steg 2: Fyll i flikar som är aktuella för din ansökan</t>
  </si>
  <si>
    <t>Steg 1: Välj programområde PO1 eller PO2</t>
  </si>
  <si>
    <t>Sida 6/6</t>
  </si>
  <si>
    <t>Sida 1/6</t>
  </si>
  <si>
    <t>Sida 2/6</t>
  </si>
  <si>
    <t>Sida 3/6</t>
  </si>
  <si>
    <t>Sida 4/6</t>
  </si>
  <si>
    <t>Sida 5/6</t>
  </si>
  <si>
    <t>Budgetmall Förstudie</t>
  </si>
  <si>
    <t>Steg 3: Ange budgeterade intäkter inom förstudien</t>
  </si>
  <si>
    <t xml:space="preserve">Steg 4: Se fliken "Budgetöversikt" för summeringar </t>
  </si>
  <si>
    <t>Förstudie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</si>
</sst>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5" fillId="0" borderId="0" xfId="0" applyFont="1"/>
    <xf numFmtId="6" fontId="15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4" borderId="2" xfId="0" applyFont="1" applyFill="1" applyBorder="1"/>
    <xf numFmtId="0" fontId="12" fillId="4" borderId="1" xfId="0" applyFont="1" applyFill="1" applyBorder="1"/>
    <xf numFmtId="0" fontId="12" fillId="5" borderId="2" xfId="0" applyFont="1" applyFill="1" applyBorder="1"/>
    <xf numFmtId="0" fontId="12" fillId="5" borderId="1" xfId="0" applyFont="1" applyFill="1" applyBorder="1"/>
    <xf numFmtId="0" fontId="10" fillId="4" borderId="2" xfId="0" applyFont="1" applyFill="1" applyBorder="1"/>
    <xf numFmtId="0" fontId="10" fillId="4" borderId="1" xfId="0" applyFont="1" applyFill="1" applyBorder="1"/>
    <xf numFmtId="0" fontId="10" fillId="5" borderId="2" xfId="0" applyFont="1" applyFill="1" applyBorder="1"/>
    <xf numFmtId="9" fontId="11" fillId="4" borderId="1" xfId="0" applyNumberFormat="1" applyFont="1" applyFill="1" applyBorder="1" applyAlignment="1" applyProtection="1">
      <protection hidden="1"/>
    </xf>
    <xf numFmtId="0" fontId="10" fillId="5" borderId="1" xfId="0" applyFont="1" applyFill="1" applyBorder="1"/>
    <xf numFmtId="164" fontId="10" fillId="4" borderId="2" xfId="0" applyNumberFormat="1" applyFont="1" applyFill="1" applyBorder="1"/>
    <xf numFmtId="0" fontId="10" fillId="4" borderId="2" xfId="0" applyFont="1" applyFill="1" applyBorder="1" applyAlignment="1">
      <alignment wrapText="1"/>
    </xf>
    <xf numFmtId="0" fontId="11" fillId="4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4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0" fontId="5" fillId="0" borderId="0" xfId="0" applyFont="1"/>
    <xf numFmtId="0" fontId="19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18" fillId="6" borderId="14" xfId="0" applyFont="1" applyFill="1" applyBorder="1"/>
    <xf numFmtId="9" fontId="19" fillId="6" borderId="14" xfId="0" applyNumberFormat="1" applyFont="1" applyFill="1" applyBorder="1"/>
    <xf numFmtId="0" fontId="10" fillId="0" borderId="16" xfId="0" applyFont="1" applyBorder="1"/>
    <xf numFmtId="0" fontId="10" fillId="0" borderId="2" xfId="0" applyFont="1" applyBorder="1"/>
    <xf numFmtId="0" fontId="12" fillId="5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1" fillId="7" borderId="13" xfId="0" applyFont="1" applyFill="1" applyBorder="1" applyAlignment="1" applyProtection="1">
      <protection hidden="1"/>
    </xf>
    <xf numFmtId="0" fontId="1" fillId="7" borderId="2" xfId="0" applyFont="1" applyFill="1" applyBorder="1" applyAlignment="1" applyProtection="1">
      <protection hidden="1"/>
    </xf>
    <xf numFmtId="3" fontId="13" fillId="8" borderId="2" xfId="0" applyNumberFormat="1" applyFont="1" applyFill="1" applyBorder="1" applyAlignment="1" applyProtection="1">
      <alignment vertical="center"/>
      <protection hidden="1"/>
    </xf>
    <xf numFmtId="3" fontId="13" fillId="8" borderId="8" xfId="0" applyNumberFormat="1" applyFont="1" applyFill="1" applyBorder="1" applyAlignment="1" applyProtection="1">
      <alignment vertical="top" wrapText="1"/>
      <protection hidden="1"/>
    </xf>
    <xf numFmtId="3" fontId="16" fillId="8" borderId="2" xfId="0" applyNumberFormat="1" applyFont="1" applyFill="1" applyBorder="1" applyAlignment="1" applyProtection="1">
      <alignment vertical="top" wrapText="1"/>
      <protection hidden="1"/>
    </xf>
    <xf numFmtId="3" fontId="13" fillId="8" borderId="2" xfId="0" applyNumberFormat="1" applyFont="1" applyFill="1" applyBorder="1" applyAlignment="1" applyProtection="1">
      <alignment vertical="top" wrapText="1"/>
      <protection hidden="1"/>
    </xf>
    <xf numFmtId="0" fontId="11" fillId="8" borderId="2" xfId="0" applyFont="1" applyFill="1" applyBorder="1" applyAlignment="1" applyProtection="1">
      <alignment vertical="top"/>
      <protection hidden="1"/>
    </xf>
    <xf numFmtId="3" fontId="11" fillId="8" borderId="2" xfId="0" applyNumberFormat="1" applyFont="1" applyFill="1" applyBorder="1" applyAlignment="1" applyProtection="1">
      <alignment vertical="center"/>
      <protection hidden="1"/>
    </xf>
    <xf numFmtId="3" fontId="14" fillId="8" borderId="2" xfId="0" applyNumberFormat="1" applyFont="1" applyFill="1" applyBorder="1" applyProtection="1">
      <protection hidden="1"/>
    </xf>
    <xf numFmtId="49" fontId="13" fillId="8" borderId="2" xfId="0" applyNumberFormat="1" applyFont="1" applyFill="1" applyBorder="1" applyAlignment="1" applyProtection="1">
      <alignment vertical="top" wrapText="1"/>
      <protection hidden="1"/>
    </xf>
    <xf numFmtId="0" fontId="9" fillId="7" borderId="2" xfId="0" applyFont="1" applyFill="1" applyBorder="1" applyAlignment="1" applyProtection="1">
      <protection hidden="1"/>
    </xf>
    <xf numFmtId="3" fontId="9" fillId="7" borderId="2" xfId="0" applyNumberFormat="1" applyFont="1" applyFill="1" applyBorder="1" applyAlignment="1" applyProtection="1">
      <protection hidden="1"/>
    </xf>
    <xf numFmtId="49" fontId="9" fillId="7" borderId="2" xfId="0" applyNumberFormat="1" applyFont="1" applyFill="1" applyBorder="1" applyAlignment="1" applyProtection="1">
      <alignment vertical="top" wrapText="1"/>
      <protection hidden="1"/>
    </xf>
    <xf numFmtId="49" fontId="9" fillId="7" borderId="2" xfId="0" applyNumberFormat="1" applyFont="1" applyFill="1" applyBorder="1" applyAlignment="1" applyProtection="1">
      <alignment vertical="top" wrapText="1"/>
      <protection locked="0"/>
    </xf>
    <xf numFmtId="3" fontId="13" fillId="8" borderId="2" xfId="0" applyNumberFormat="1" applyFont="1" applyFill="1" applyBorder="1" applyProtection="1">
      <protection hidden="1"/>
    </xf>
    <xf numFmtId="0" fontId="9" fillId="7" borderId="2" xfId="0" applyFont="1" applyFill="1" applyBorder="1" applyAlignment="1" applyProtection="1">
      <alignment wrapText="1"/>
      <protection hidden="1"/>
    </xf>
    <xf numFmtId="0" fontId="11" fillId="8" borderId="2" xfId="0" applyFont="1" applyFill="1" applyBorder="1" applyAlignment="1" applyProtection="1">
      <alignment vertical="top"/>
    </xf>
    <xf numFmtId="3" fontId="11" fillId="8" borderId="2" xfId="0" applyNumberFormat="1" applyFont="1" applyFill="1" applyBorder="1" applyAlignment="1" applyProtection="1">
      <alignment vertical="center"/>
    </xf>
    <xf numFmtId="0" fontId="14" fillId="7" borderId="2" xfId="0" applyFont="1" applyFill="1" applyBorder="1" applyAlignment="1" applyProtection="1">
      <protection hidden="1"/>
    </xf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0" fontId="22" fillId="0" borderId="0" xfId="411" applyFont="1" applyBorder="1"/>
    <xf numFmtId="0" fontId="0" fillId="0" borderId="0" xfId="0" applyBorder="1" applyAlignment="1"/>
    <xf numFmtId="0" fontId="23" fillId="7" borderId="17" xfId="0" applyFont="1" applyFill="1" applyBorder="1" applyAlignment="1">
      <alignment horizontal="center" wrapText="1"/>
    </xf>
    <xf numFmtId="0" fontId="23" fillId="7" borderId="2" xfId="0" applyFont="1" applyFill="1" applyBorder="1" applyAlignment="1">
      <alignment horizontal="center" wrapText="1"/>
    </xf>
    <xf numFmtId="0" fontId="23" fillId="7" borderId="16" xfId="0" applyFont="1" applyFill="1" applyBorder="1" applyAlignment="1">
      <alignment horizontal="center" wrapText="1"/>
    </xf>
    <xf numFmtId="0" fontId="23" fillId="7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6" fillId="3" borderId="15" xfId="0" applyFont="1" applyFill="1" applyBorder="1" applyProtection="1">
      <protection locked="0"/>
    </xf>
    <xf numFmtId="0" fontId="6" fillId="0" borderId="0" xfId="0" applyFont="1" applyProtection="1"/>
    <xf numFmtId="0" fontId="1" fillId="7" borderId="2" xfId="0" applyFont="1" applyFill="1" applyBorder="1" applyAlignment="1" applyProtection="1"/>
    <xf numFmtId="0" fontId="1" fillId="8" borderId="2" xfId="0" applyFont="1" applyFill="1" applyBorder="1" applyAlignment="1" applyProtection="1"/>
    <xf numFmtId="3" fontId="7" fillId="8" borderId="2" xfId="0" applyNumberFormat="1" applyFont="1" applyFill="1" applyBorder="1" applyProtection="1"/>
    <xf numFmtId="0" fontId="8" fillId="0" borderId="2" xfId="0" applyFont="1" applyFill="1" applyBorder="1" applyAlignment="1" applyProtection="1">
      <alignment horizontal="left" indent="1"/>
    </xf>
    <xf numFmtId="3" fontId="7" fillId="0" borderId="2" xfId="0" applyNumberFormat="1" applyFont="1" applyFill="1" applyBorder="1" applyProtection="1"/>
    <xf numFmtId="164" fontId="1" fillId="8" borderId="2" xfId="0" applyNumberFormat="1" applyFont="1" applyFill="1" applyBorder="1" applyAlignment="1" applyProtection="1"/>
    <xf numFmtId="0" fontId="8" fillId="0" borderId="5" xfId="0" applyFont="1" applyFill="1" applyBorder="1" applyAlignment="1" applyProtection="1">
      <alignment vertical="top"/>
    </xf>
    <xf numFmtId="3" fontId="6" fillId="0" borderId="5" xfId="2" applyNumberFormat="1" applyFont="1" applyFill="1" applyBorder="1" applyAlignment="1" applyProtection="1">
      <alignment horizontal="right"/>
    </xf>
    <xf numFmtId="0" fontId="1" fillId="8" borderId="6" xfId="0" applyFont="1" applyFill="1" applyBorder="1" applyAlignment="1" applyProtection="1">
      <alignment vertical="top"/>
    </xf>
    <xf numFmtId="3" fontId="6" fillId="8" borderId="6" xfId="0" applyNumberFormat="1" applyFont="1" applyFill="1" applyBorder="1" applyProtection="1"/>
    <xf numFmtId="0" fontId="1" fillId="8" borderId="3" xfId="0" applyFont="1" applyFill="1" applyBorder="1" applyAlignment="1" applyProtection="1">
      <alignment vertical="top"/>
    </xf>
    <xf numFmtId="3" fontId="6" fillId="8" borderId="3" xfId="0" applyNumberFormat="1" applyFont="1" applyFill="1" applyBorder="1" applyProtection="1"/>
    <xf numFmtId="10" fontId="1" fillId="8" borderId="2" xfId="0" applyNumberFormat="1" applyFont="1" applyFill="1" applyBorder="1" applyAlignment="1" applyProtection="1"/>
    <xf numFmtId="0" fontId="10" fillId="0" borderId="0" xfId="0" applyFont="1" applyProtection="1"/>
    <xf numFmtId="0" fontId="5" fillId="0" borderId="0" xfId="0" applyFont="1"/>
    <xf numFmtId="0" fontId="14" fillId="3" borderId="11" xfId="0" applyFont="1" applyFill="1" applyBorder="1" applyAlignment="1" applyProtection="1">
      <alignment horizontal="center"/>
    </xf>
    <xf numFmtId="0" fontId="12" fillId="0" borderId="11" xfId="0" applyFont="1" applyBorder="1" applyAlignment="1">
      <alignment horizontal="center"/>
    </xf>
    <xf numFmtId="3" fontId="14" fillId="8" borderId="1" xfId="0" applyNumberFormat="1" applyFont="1" applyFill="1" applyBorder="1" applyAlignment="1" applyProtection="1">
      <alignment horizontal="left"/>
      <protection hidden="1"/>
    </xf>
    <xf numFmtId="3" fontId="14" fillId="8" borderId="15" xfId="0" applyNumberFormat="1" applyFont="1" applyFill="1" applyBorder="1" applyAlignment="1" applyProtection="1">
      <alignment horizontal="left"/>
      <protection hidden="1"/>
    </xf>
    <xf numFmtId="3" fontId="14" fillId="8" borderId="16" xfId="0" applyNumberFormat="1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  <xf numFmtId="0" fontId="9" fillId="7" borderId="1" xfId="0" applyFont="1" applyFill="1" applyBorder="1" applyAlignment="1" applyProtection="1">
      <alignment horizontal="left"/>
      <protection hidden="1"/>
    </xf>
    <xf numFmtId="0" fontId="9" fillId="7" borderId="16" xfId="0" applyFont="1" applyFill="1" applyBorder="1" applyAlignment="1" applyProtection="1">
      <alignment horizontal="left"/>
      <protection hidden="1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3141233</xdr:colOff>
      <xdr:row>1</xdr:row>
      <xdr:rowOff>933272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1085022</xdr:colOff>
      <xdr:row>2</xdr:row>
      <xdr:rowOff>56095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18"/>
  <sheetViews>
    <sheetView tabSelected="1" zoomScaleNormal="100" zoomScalePageLayoutView="106" workbookViewId="0">
      <selection activeCell="B15" sqref="B15"/>
    </sheetView>
  </sheetViews>
  <sheetFormatPr defaultColWidth="10.7109375" defaultRowHeight="15.75" x14ac:dyDescent="0.25"/>
  <cols>
    <col min="1" max="1" width="1.7109375" style="1" customWidth="1"/>
    <col min="2" max="2" width="66.42578125" style="1" customWidth="1"/>
    <col min="3" max="3" width="26.7109375" style="1" customWidth="1"/>
    <col min="4" max="4" width="50.7109375" style="1" customWidth="1"/>
    <col min="5" max="5" width="2" style="1" customWidth="1"/>
    <col min="6" max="16384" width="10.7109375" style="1"/>
  </cols>
  <sheetData>
    <row r="1" spans="2:5" x14ac:dyDescent="0.25">
      <c r="B1" s="116"/>
      <c r="C1" s="116"/>
      <c r="D1" s="116"/>
      <c r="E1" s="116"/>
    </row>
    <row r="2" spans="2:5" ht="75.75" customHeight="1" x14ac:dyDescent="0.25">
      <c r="B2"/>
    </row>
    <row r="3" spans="2:5" ht="19.5" customHeight="1" x14ac:dyDescent="0.25">
      <c r="B3" s="46" t="s">
        <v>131</v>
      </c>
    </row>
    <row r="4" spans="2:5" x14ac:dyDescent="0.25">
      <c r="B4" s="60" t="s">
        <v>44</v>
      </c>
      <c r="C4" s="61" t="s">
        <v>37</v>
      </c>
      <c r="D4" s="60" t="s">
        <v>33</v>
      </c>
    </row>
    <row r="5" spans="2:5" x14ac:dyDescent="0.25">
      <c r="B5" s="62" t="s">
        <v>124</v>
      </c>
      <c r="C5" s="100" t="s">
        <v>72</v>
      </c>
      <c r="D5" s="64" t="str">
        <f>VLOOKUP(C5,Data!A2:C5,3)</f>
        <v>Timlonegrupp_PO1</v>
      </c>
    </row>
    <row r="6" spans="2:5" x14ac:dyDescent="0.25">
      <c r="B6" s="62" t="s">
        <v>123</v>
      </c>
      <c r="C6" s="62"/>
      <c r="D6" s="63"/>
    </row>
    <row r="7" spans="2:5" x14ac:dyDescent="0.25">
      <c r="B7" s="62" t="s">
        <v>132</v>
      </c>
      <c r="C7" s="2"/>
      <c r="D7" s="42"/>
    </row>
    <row r="8" spans="2:5" x14ac:dyDescent="0.25">
      <c r="B8" s="62" t="s">
        <v>133</v>
      </c>
      <c r="C8" s="62"/>
      <c r="D8" s="65"/>
    </row>
    <row r="10" spans="2:5" x14ac:dyDescent="0.25">
      <c r="D10" s="4" t="s">
        <v>126</v>
      </c>
    </row>
    <row r="18" spans="4:4" x14ac:dyDescent="0.25">
      <c r="D18"/>
    </row>
  </sheetData>
  <sheetProtection algorithmName="SHA-512" hashValue="ZyL7VWgVciL4vNNQBXddczNQvOm7Ra5nIhVZuH2Ev47Y8b87pLlZCZfLnNfjAR7hUfhLsB3jyextPcfbL5kmog==" saltValue="Oq81l1iuAAXcn3KozBwdwg==" spinCount="100000" sheet="1" objects="1" scenarios="1"/>
  <mergeCells count="1">
    <mergeCell ref="B1:E1"/>
  </mergeCells>
  <phoneticPr fontId="17" type="noConversion"/>
  <dataValidations count="2">
    <dataValidation allowBlank="1" showInputMessage="1" errorTitle="Välj ett av alternativen" error="Tryck på avbryt-knappen,_x000a_välj därefter ett av alternativen_x000a_i rulllistan." sqref="C7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r:id="rId1"/>
  <rowBreaks count="1" manualBreakCount="1">
    <brk id="30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C28"/>
  <sheetViews>
    <sheetView workbookViewId="0">
      <selection activeCell="C23" sqref="C23"/>
    </sheetView>
  </sheetViews>
  <sheetFormatPr defaultColWidth="10.7109375" defaultRowHeight="15.75" x14ac:dyDescent="0.25"/>
  <cols>
    <col min="1" max="1" width="6" style="101" customWidth="1"/>
    <col min="2" max="2" width="77.28515625" style="101" customWidth="1"/>
    <col min="3" max="3" width="28.28515625" style="101" customWidth="1"/>
    <col min="4" max="16384" width="10.7109375" style="101"/>
  </cols>
  <sheetData>
    <row r="1" spans="2:3" x14ac:dyDescent="0.25">
      <c r="B1" s="117" t="s">
        <v>57</v>
      </c>
      <c r="C1" s="117"/>
    </row>
    <row r="2" spans="2:3" x14ac:dyDescent="0.25">
      <c r="B2" s="102" t="s">
        <v>57</v>
      </c>
      <c r="C2" s="102" t="s">
        <v>0</v>
      </c>
    </row>
    <row r="3" spans="2:3" x14ac:dyDescent="0.25">
      <c r="B3" s="103" t="s">
        <v>122</v>
      </c>
      <c r="C3" s="104">
        <f>SUM(C4:C8)</f>
        <v>0</v>
      </c>
    </row>
    <row r="4" spans="2:3" x14ac:dyDescent="0.25">
      <c r="B4" s="105" t="s">
        <v>111</v>
      </c>
      <c r="C4" s="106">
        <f>Förstudie!D34</f>
        <v>0</v>
      </c>
    </row>
    <row r="5" spans="2:3" x14ac:dyDescent="0.25">
      <c r="B5" s="105" t="s">
        <v>108</v>
      </c>
      <c r="C5" s="106">
        <f>SUMIF(Förstudie!A:A,Budgetöversikt!B5,Förstudie!D:D)</f>
        <v>0</v>
      </c>
    </row>
    <row r="6" spans="2:3" x14ac:dyDescent="0.25">
      <c r="B6" s="105" t="s">
        <v>1</v>
      </c>
      <c r="C6" s="106">
        <f>SUMIF(Förstudie!A:A,Budgetöversikt!B6,Förstudie!D:D)</f>
        <v>0</v>
      </c>
    </row>
    <row r="7" spans="2:3" x14ac:dyDescent="0.25">
      <c r="B7" s="105" t="s">
        <v>2</v>
      </c>
      <c r="C7" s="106">
        <f>SUMIF(Förstudie!A:A,Budgetöversikt!B7,Förstudie!D:D)</f>
        <v>0</v>
      </c>
    </row>
    <row r="8" spans="2:3" x14ac:dyDescent="0.25">
      <c r="B8" s="105" t="s">
        <v>112</v>
      </c>
      <c r="C8" s="106">
        <f>Förstudie!D59</f>
        <v>0</v>
      </c>
    </row>
    <row r="9" spans="2:3" x14ac:dyDescent="0.25">
      <c r="B9" s="103" t="s">
        <v>58</v>
      </c>
      <c r="C9" s="107">
        <f>C3</f>
        <v>0</v>
      </c>
    </row>
    <row r="10" spans="2:3" x14ac:dyDescent="0.25">
      <c r="B10" s="108" t="s">
        <v>10</v>
      </c>
      <c r="C10" s="109">
        <f>SUM(C19,C20,C21,C22)</f>
        <v>0</v>
      </c>
    </row>
    <row r="11" spans="2:3" x14ac:dyDescent="0.25">
      <c r="B11" s="108" t="s">
        <v>35</v>
      </c>
      <c r="C11" s="109">
        <f>'Generella inställningar'!C7</f>
        <v>0</v>
      </c>
    </row>
    <row r="12" spans="2:3" x14ac:dyDescent="0.25">
      <c r="B12" s="103" t="s">
        <v>59</v>
      </c>
      <c r="C12" s="107">
        <f>C9-SUM(C10:C11)</f>
        <v>0</v>
      </c>
    </row>
    <row r="13" spans="2:3" x14ac:dyDescent="0.25">
      <c r="B13" s="110" t="s">
        <v>3</v>
      </c>
      <c r="C13" s="111">
        <f>'Offentligt bidrag i annat än p'!G47</f>
        <v>0</v>
      </c>
    </row>
    <row r="14" spans="2:3" x14ac:dyDescent="0.25">
      <c r="B14" s="105" t="s">
        <v>111</v>
      </c>
      <c r="C14" s="106">
        <f>SUM('Offentligt bidrag i annat än p'!G3:G32)</f>
        <v>0</v>
      </c>
    </row>
    <row r="15" spans="2:3" x14ac:dyDescent="0.25">
      <c r="B15" s="105" t="s">
        <v>108</v>
      </c>
      <c r="C15" s="106">
        <f>SUMIF('Offentligt bidrag i annat än p'!C:C,Budgetöversikt!B15,'Offentligt bidrag i annat än p'!G:G)</f>
        <v>0</v>
      </c>
    </row>
    <row r="16" spans="2:3" x14ac:dyDescent="0.25">
      <c r="B16" s="105" t="s">
        <v>1</v>
      </c>
      <c r="C16" s="106">
        <f>SUMIF('Offentligt bidrag i annat än p'!C:C,Budgetöversikt!B16,'Offentligt bidrag i annat än p'!G:G)</f>
        <v>0</v>
      </c>
    </row>
    <row r="17" spans="2:3" x14ac:dyDescent="0.25">
      <c r="B17" s="105" t="s">
        <v>100</v>
      </c>
      <c r="C17" s="106">
        <f>SUMIF('Offentligt bidrag i annat än p'!C:C,Budgetöversikt!B17,'Offentligt bidrag i annat än p'!G:G)</f>
        <v>0</v>
      </c>
    </row>
    <row r="18" spans="2:3" x14ac:dyDescent="0.25">
      <c r="B18" s="105" t="s">
        <v>2</v>
      </c>
      <c r="C18" s="106">
        <f>SUMIF('Offentligt bidrag i annat än p'!C:C,Budgetöversikt!B18,'Offentligt bidrag i annat än p'!G:G)</f>
        <v>0</v>
      </c>
    </row>
    <row r="19" spans="2:3" x14ac:dyDescent="0.25">
      <c r="B19" s="112" t="s">
        <v>4</v>
      </c>
      <c r="C19" s="113">
        <f>'Offentliga kontanta medel'!C12</f>
        <v>0</v>
      </c>
    </row>
    <row r="20" spans="2:3" x14ac:dyDescent="0.25">
      <c r="B20" s="112" t="s">
        <v>5</v>
      </c>
      <c r="C20" s="113">
        <f>'Offentliga kontanta medel'!C18</f>
        <v>0</v>
      </c>
    </row>
    <row r="21" spans="2:3" x14ac:dyDescent="0.25">
      <c r="B21" s="112" t="s">
        <v>7</v>
      </c>
      <c r="C21" s="113">
        <f>'Privata kontanta medel'!C15</f>
        <v>0</v>
      </c>
    </row>
    <row r="22" spans="2:3" x14ac:dyDescent="0.25">
      <c r="B22" s="112" t="s">
        <v>53</v>
      </c>
      <c r="C22" s="113">
        <f>'Privata kontanta medel'!C22</f>
        <v>0</v>
      </c>
    </row>
    <row r="23" spans="2:3" x14ac:dyDescent="0.25">
      <c r="B23" s="103" t="s">
        <v>11</v>
      </c>
      <c r="C23" s="107">
        <f>SUM(C19:C22)</f>
        <v>0</v>
      </c>
    </row>
    <row r="24" spans="2:3" x14ac:dyDescent="0.25">
      <c r="B24" s="103" t="s">
        <v>9</v>
      </c>
      <c r="C24" s="107">
        <f>C12+C23</f>
        <v>0</v>
      </c>
    </row>
    <row r="25" spans="2:3" x14ac:dyDescent="0.25">
      <c r="B25" s="103" t="s">
        <v>59</v>
      </c>
      <c r="C25" s="114">
        <f>IFERROR(C12/C24,0)</f>
        <v>0</v>
      </c>
    </row>
    <row r="26" spans="2:3" x14ac:dyDescent="0.25">
      <c r="B26" s="103" t="s">
        <v>60</v>
      </c>
      <c r="C26" s="114">
        <f>IFERROR(C23/C24,0)</f>
        <v>0</v>
      </c>
    </row>
    <row r="28" spans="2:3" x14ac:dyDescent="0.25">
      <c r="C28" s="115" t="s">
        <v>127</v>
      </c>
    </row>
  </sheetData>
  <sheetProtection algorithmName="SHA-512" hashValue="kTwxPommZU8uKzaqjXDuy7dUql3vek0OMi3MnMB7OPhVIjRaEp/fmJQF8hz34CEh1WiBVqQ6oZQ1e5BomkwHOA==" saltValue="+KK8BX8ZZgHXHVn/DAIIYA==" spinCount="100000" sheet="1" objects="1" scenarios="1"/>
  <mergeCells count="1">
    <mergeCell ref="B1:C1"/>
  </mergeCells>
  <phoneticPr fontId="17" type="noConversion"/>
  <pageMargins left="0.75" right="0.75" top="1" bottom="1" header="0.5" footer="0.5"/>
  <pageSetup paperSize="9" scale="77" orientation="portrait" r:id="rId1"/>
  <rowBreaks count="1" manualBreakCount="1">
    <brk id="30" max="16383" man="1"/>
  </rowBreaks>
  <legacy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4"/>
  <sheetViews>
    <sheetView workbookViewId="0">
      <selection activeCell="A6" sqref="A6"/>
    </sheetView>
  </sheetViews>
  <sheetFormatPr defaultRowHeight="15" x14ac:dyDescent="0.25"/>
  <cols>
    <col min="1" max="1" width="44" customWidth="1"/>
    <col min="2" max="2" width="17.5703125" customWidth="1"/>
    <col min="3" max="3" width="40.85546875" customWidth="1"/>
    <col min="4" max="4" width="23.28515625" bestFit="1" customWidth="1"/>
  </cols>
  <sheetData>
    <row r="1" spans="1:4" ht="21" x14ac:dyDescent="0.35">
      <c r="A1" s="80" t="s">
        <v>113</v>
      </c>
      <c r="B1" s="79"/>
      <c r="C1" s="79"/>
      <c r="D1" s="79"/>
    </row>
    <row r="2" spans="1:4" x14ac:dyDescent="0.25">
      <c r="A2" s="79" t="s">
        <v>114</v>
      </c>
      <c r="B2" s="79"/>
      <c r="C2" s="79"/>
      <c r="D2" s="79"/>
    </row>
    <row r="3" spans="1:4" x14ac:dyDescent="0.25">
      <c r="A3" s="81"/>
      <c r="B3" s="82"/>
      <c r="C3" s="81"/>
      <c r="D3" s="81"/>
    </row>
    <row r="4" spans="1:4" x14ac:dyDescent="0.25">
      <c r="A4" s="83"/>
      <c r="B4" s="83"/>
      <c r="C4" s="83"/>
      <c r="D4" s="83"/>
    </row>
    <row r="5" spans="1:4" ht="45" x14ac:dyDescent="0.25">
      <c r="A5" s="84" t="s">
        <v>115</v>
      </c>
      <c r="B5" s="85" t="s">
        <v>116</v>
      </c>
      <c r="C5" s="86" t="s">
        <v>117</v>
      </c>
      <c r="D5" s="87" t="s">
        <v>118</v>
      </c>
    </row>
    <row r="6" spans="1:4" x14ac:dyDescent="0.25">
      <c r="A6" s="88"/>
      <c r="B6" s="89"/>
      <c r="C6" s="90"/>
      <c r="D6" s="99"/>
    </row>
    <row r="7" spans="1:4" x14ac:dyDescent="0.25">
      <c r="A7" s="91"/>
      <c r="B7" s="92"/>
      <c r="C7" s="92"/>
      <c r="D7" s="93"/>
    </row>
    <row r="8" spans="1:4" x14ac:dyDescent="0.25">
      <c r="A8" s="91"/>
      <c r="B8" s="92"/>
      <c r="C8" s="92"/>
      <c r="D8" s="93"/>
    </row>
    <row r="9" spans="1:4" x14ac:dyDescent="0.25">
      <c r="A9" s="91"/>
      <c r="B9" s="92"/>
      <c r="C9" s="92"/>
      <c r="D9" s="93"/>
    </row>
    <row r="10" spans="1:4" x14ac:dyDescent="0.25">
      <c r="A10" s="91"/>
      <c r="B10" s="92"/>
      <c r="C10" s="92"/>
      <c r="D10" s="93"/>
    </row>
    <row r="11" spans="1:4" x14ac:dyDescent="0.25">
      <c r="A11" s="91"/>
      <c r="B11" s="92"/>
      <c r="C11" s="92"/>
      <c r="D11" s="93"/>
    </row>
    <row r="12" spans="1:4" x14ac:dyDescent="0.25">
      <c r="A12" s="91"/>
      <c r="B12" s="92"/>
      <c r="C12" s="92"/>
      <c r="D12" s="93"/>
    </row>
    <row r="13" spans="1:4" x14ac:dyDescent="0.25">
      <c r="A13" s="91"/>
      <c r="B13" s="92"/>
      <c r="C13" s="92"/>
      <c r="D13" s="93"/>
    </row>
    <row r="14" spans="1:4" x14ac:dyDescent="0.25">
      <c r="A14" s="91"/>
      <c r="B14" s="92"/>
      <c r="C14" s="92"/>
      <c r="D14" s="93"/>
    </row>
    <row r="15" spans="1:4" x14ac:dyDescent="0.25">
      <c r="A15" s="91"/>
      <c r="B15" s="92"/>
      <c r="C15" s="92"/>
      <c r="D15" s="93"/>
    </row>
    <row r="16" spans="1:4" x14ac:dyDescent="0.25">
      <c r="A16" s="91"/>
      <c r="B16" s="92"/>
      <c r="C16" s="92"/>
      <c r="D16" s="93"/>
    </row>
    <row r="17" spans="1:4" x14ac:dyDescent="0.25">
      <c r="A17" s="91"/>
      <c r="B17" s="92"/>
      <c r="C17" s="92"/>
      <c r="D17" s="93"/>
    </row>
    <row r="18" spans="1:4" x14ac:dyDescent="0.25">
      <c r="A18" s="91"/>
      <c r="B18" s="92"/>
      <c r="C18" s="92"/>
      <c r="D18" s="93"/>
    </row>
    <row r="19" spans="1:4" x14ac:dyDescent="0.25">
      <c r="A19" s="91"/>
      <c r="B19" s="92"/>
      <c r="C19" s="92"/>
      <c r="D19" s="93"/>
    </row>
    <row r="20" spans="1:4" x14ac:dyDescent="0.25">
      <c r="A20" s="91"/>
      <c r="B20" s="92"/>
      <c r="C20" s="92"/>
      <c r="D20" s="93"/>
    </row>
    <row r="21" spans="1:4" x14ac:dyDescent="0.25">
      <c r="A21" s="91"/>
      <c r="B21" s="92"/>
      <c r="C21" s="92"/>
      <c r="D21" s="93"/>
    </row>
    <row r="22" spans="1:4" x14ac:dyDescent="0.25">
      <c r="A22" s="91"/>
      <c r="B22" s="92"/>
      <c r="C22" s="92"/>
      <c r="D22" s="93"/>
    </row>
    <row r="23" spans="1:4" x14ac:dyDescent="0.25">
      <c r="A23" s="91"/>
      <c r="B23" s="92"/>
      <c r="C23" s="92"/>
      <c r="D23" s="93"/>
    </row>
    <row r="24" spans="1:4" x14ac:dyDescent="0.25">
      <c r="A24" s="91"/>
      <c r="B24" s="92"/>
      <c r="C24" s="92"/>
      <c r="D24" s="94"/>
    </row>
    <row r="25" spans="1:4" x14ac:dyDescent="0.25">
      <c r="A25" s="95"/>
      <c r="B25" s="92"/>
      <c r="C25" s="92"/>
      <c r="D25" s="93"/>
    </row>
    <row r="26" spans="1:4" x14ac:dyDescent="0.25">
      <c r="A26" s="91"/>
      <c r="B26" s="92"/>
      <c r="C26" s="92"/>
      <c r="D26" s="94"/>
    </row>
    <row r="27" spans="1:4" x14ac:dyDescent="0.25">
      <c r="A27" s="91"/>
      <c r="B27" s="92"/>
      <c r="C27" s="92"/>
      <c r="D27" s="94"/>
    </row>
    <row r="28" spans="1:4" x14ac:dyDescent="0.25">
      <c r="A28" s="91"/>
      <c r="B28" s="92"/>
      <c r="C28" s="92"/>
      <c r="D28" s="94"/>
    </row>
    <row r="29" spans="1:4" x14ac:dyDescent="0.25">
      <c r="A29" s="91"/>
      <c r="B29" s="92"/>
      <c r="C29" s="92"/>
      <c r="D29" s="94"/>
    </row>
    <row r="30" spans="1:4" x14ac:dyDescent="0.25">
      <c r="A30" s="91"/>
      <c r="B30" s="91"/>
      <c r="C30" s="91"/>
      <c r="D30" s="96"/>
    </row>
    <row r="31" spans="1:4" x14ac:dyDescent="0.25">
      <c r="A31" s="91"/>
      <c r="B31" s="91"/>
      <c r="C31" s="91"/>
      <c r="D31" s="91"/>
    </row>
    <row r="32" spans="1:4" x14ac:dyDescent="0.25">
      <c r="A32" s="97"/>
      <c r="B32" s="97"/>
      <c r="C32" s="97"/>
      <c r="D32" s="98"/>
    </row>
    <row r="34" spans="4:4" x14ac:dyDescent="0.25">
      <c r="D34" t="s">
        <v>128</v>
      </c>
    </row>
  </sheetData>
  <sheetProtection algorithmName="SHA-512" hashValue="QosYVmNSKj3lQyqapVQIGuSmymwR+yB5hPVhSc5nZrqnSTFMI86OZDQ6APfEW/0k8+47ziknSmXwcjYbjDXA2w==" saltValue="VM4EIKm9Iv4jPkv44AS5KQ==" spinCount="100000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57.7109375" style="4" bestFit="1" customWidth="1"/>
    <col min="2" max="2" width="19.7109375" style="15" bestFit="1" customWidth="1"/>
    <col min="3" max="3" width="14.28515625" style="15" bestFit="1" customWidth="1"/>
    <col min="4" max="4" width="12.42578125" style="4" customWidth="1"/>
    <col min="5" max="5" width="92.42578125" style="26" customWidth="1"/>
    <col min="6" max="6" width="28.42578125" style="9" customWidth="1"/>
    <col min="7" max="7" width="12" style="4" bestFit="1" customWidth="1"/>
    <col min="8" max="8" width="9.28515625" style="4" bestFit="1" customWidth="1"/>
    <col min="9" max="9" width="13" style="4" bestFit="1" customWidth="1"/>
    <col min="10" max="10" width="24.7109375" style="4" bestFit="1" customWidth="1"/>
    <col min="11" max="11" width="8.7109375" style="4"/>
    <col min="12" max="12" width="38.42578125" style="4" bestFit="1" customWidth="1"/>
    <col min="13" max="13" width="24" style="4" bestFit="1" customWidth="1"/>
    <col min="14" max="14" width="32" style="4" bestFit="1" customWidth="1"/>
    <col min="15" max="15" width="8.7109375" style="4"/>
    <col min="16" max="16" width="13.42578125" style="4" bestFit="1" customWidth="1"/>
    <col min="17" max="17" width="10.28515625" style="4" bestFit="1" customWidth="1"/>
    <col min="18" max="18" width="14.7109375" style="4" bestFit="1" customWidth="1"/>
    <col min="19" max="16384" width="8.7109375" style="4"/>
  </cols>
  <sheetData>
    <row r="1" spans="1:6" x14ac:dyDescent="0.25">
      <c r="A1" s="118" t="s">
        <v>134</v>
      </c>
      <c r="B1" s="118"/>
      <c r="C1" s="118"/>
      <c r="D1" s="118"/>
      <c r="E1" s="118"/>
    </row>
    <row r="2" spans="1:6" x14ac:dyDescent="0.25">
      <c r="A2" s="70" t="s">
        <v>41</v>
      </c>
      <c r="B2" s="70" t="s">
        <v>29</v>
      </c>
      <c r="C2" s="70" t="s">
        <v>69</v>
      </c>
      <c r="D2" s="71" t="s">
        <v>0</v>
      </c>
      <c r="E2" s="72" t="s">
        <v>33</v>
      </c>
      <c r="F2" s="3"/>
    </row>
    <row r="3" spans="1:6" x14ac:dyDescent="0.25">
      <c r="A3" s="5"/>
      <c r="B3" s="66" t="str">
        <f>IFERROR(VLOOKUP(A3,Data!K:L,VLOOKUP('Generella inställningar'!$C$5,Data!A:B,2,FALSE),FALSE),"timlönegrupp ej vald")</f>
        <v>timlönegrupp ej vald</v>
      </c>
      <c r="C3" s="44"/>
      <c r="D3" s="67">
        <f>IFERROR(B3*ROUND(C3,2)*SUM(VLOOKUP(A3,Data!K:M,3,FALSE)/12),0)</f>
        <v>0</v>
      </c>
      <c r="E3" s="23"/>
      <c r="F3" s="48"/>
    </row>
    <row r="4" spans="1:6" x14ac:dyDescent="0.25">
      <c r="A4" s="5"/>
      <c r="B4" s="66" t="str">
        <f>IFERROR(VLOOKUP(A4,Data!K:L,VLOOKUP('Generella inställningar'!$C$5,Data!A:B,2,FALSE),FALSE),"timlönegrupp ej vald")</f>
        <v>timlönegrupp ej vald</v>
      </c>
      <c r="C4" s="44"/>
      <c r="D4" s="67">
        <f>IFERROR(B4*ROUND(C4,2)*SUM(VLOOKUP(A4,Data!K:M,3,FALSE)/12),0)</f>
        <v>0</v>
      </c>
      <c r="E4" s="23"/>
      <c r="F4" s="48"/>
    </row>
    <row r="5" spans="1:6" x14ac:dyDescent="0.25">
      <c r="A5" s="5"/>
      <c r="B5" s="66" t="str">
        <f>IFERROR(VLOOKUP(A5,Data!K:L,VLOOKUP('Generella inställningar'!$C$5,Data!A:B,2,FALSE),FALSE),"timlönegrupp ej vald")</f>
        <v>timlönegrupp ej vald</v>
      </c>
      <c r="C5" s="44"/>
      <c r="D5" s="67">
        <f>IFERROR(B5*ROUND(C5,2)*SUM(VLOOKUP(A5,Data!K:M,3,FALSE)/12),0)</f>
        <v>0</v>
      </c>
      <c r="E5" s="23"/>
      <c r="F5" s="48"/>
    </row>
    <row r="6" spans="1:6" x14ac:dyDescent="0.25">
      <c r="A6" s="5"/>
      <c r="B6" s="66" t="str">
        <f>IFERROR(VLOOKUP(A6,Data!K:L,VLOOKUP('Generella inställningar'!$C$5,Data!A:B,2,FALSE),FALSE),"timlönegrupp ej vald")</f>
        <v>timlönegrupp ej vald</v>
      </c>
      <c r="C6" s="44"/>
      <c r="D6" s="67">
        <f>IFERROR(B6*ROUND(C6,2)*SUM(VLOOKUP(A6,Data!K:M,3,FALSE)/12),0)</f>
        <v>0</v>
      </c>
      <c r="E6" s="23"/>
      <c r="F6" s="48"/>
    </row>
    <row r="7" spans="1:6" x14ac:dyDescent="0.25">
      <c r="A7" s="5"/>
      <c r="B7" s="66" t="str">
        <f>IFERROR(VLOOKUP(A7,Data!K:L,VLOOKUP('Generella inställningar'!$C$5,Data!A:B,2,FALSE),FALSE),"timlönegrupp ej vald")</f>
        <v>timlönegrupp ej vald</v>
      </c>
      <c r="C7" s="44"/>
      <c r="D7" s="67">
        <f>IFERROR(B7*ROUND(C7,2)*SUM(VLOOKUP(A7,Data!K:M,3,FALSE)/12),0)</f>
        <v>0</v>
      </c>
      <c r="E7" s="23"/>
      <c r="F7" s="48"/>
    </row>
    <row r="8" spans="1:6" x14ac:dyDescent="0.25">
      <c r="A8" s="5"/>
      <c r="B8" s="66" t="str">
        <f>IFERROR(VLOOKUP(A8,Data!K:L,VLOOKUP('Generella inställningar'!$C$5,Data!A:B,2,FALSE),FALSE),"timlönegrupp ej vald")</f>
        <v>timlönegrupp ej vald</v>
      </c>
      <c r="C8" s="44"/>
      <c r="D8" s="67">
        <f>IFERROR(B8*ROUND(C8,2)*SUM(VLOOKUP(A8,Data!K:M,3,FALSE)/12),0)</f>
        <v>0</v>
      </c>
      <c r="E8" s="23"/>
      <c r="F8" s="48"/>
    </row>
    <row r="9" spans="1:6" x14ac:dyDescent="0.25">
      <c r="A9" s="5"/>
      <c r="B9" s="66" t="str">
        <f>IFERROR(VLOOKUP(A9,Data!K:L,VLOOKUP('Generella inställningar'!$C$5,Data!A:B,2,FALSE),FALSE),"timlönegrupp ej vald")</f>
        <v>timlönegrupp ej vald</v>
      </c>
      <c r="C9" s="44"/>
      <c r="D9" s="67">
        <f>IFERROR(B9*ROUND(C9,2)*SUM(VLOOKUP(A9,Data!K:M,3,FALSE)/12),0)</f>
        <v>0</v>
      </c>
      <c r="E9" s="23"/>
      <c r="F9" s="48"/>
    </row>
    <row r="10" spans="1:6" x14ac:dyDescent="0.25">
      <c r="A10" s="5"/>
      <c r="B10" s="66" t="str">
        <f>IFERROR(VLOOKUP(A10,Data!K:L,VLOOKUP('Generella inställningar'!$C$5,Data!A:B,2,FALSE),FALSE),"timlönegrupp ej vald")</f>
        <v>timlönegrupp ej vald</v>
      </c>
      <c r="C10" s="44"/>
      <c r="D10" s="67">
        <f>IFERROR(B10*ROUND(C10,2)*SUM(VLOOKUP(A10,Data!K:M,3,FALSE)/12),0)</f>
        <v>0</v>
      </c>
      <c r="E10" s="23"/>
      <c r="F10" s="48"/>
    </row>
    <row r="11" spans="1:6" x14ac:dyDescent="0.25">
      <c r="A11" s="5"/>
      <c r="B11" s="66" t="str">
        <f>IFERROR(VLOOKUP(A11,Data!K:L,VLOOKUP('Generella inställningar'!$C$5,Data!A:B,2,FALSE),FALSE),"timlönegrupp ej vald")</f>
        <v>timlönegrupp ej vald</v>
      </c>
      <c r="C11" s="44"/>
      <c r="D11" s="67">
        <f>IFERROR(B11*ROUND(C11,2)*SUM(VLOOKUP(A11,Data!K:M,3,FALSE)/12),0)</f>
        <v>0</v>
      </c>
      <c r="E11" s="23"/>
      <c r="F11" s="48"/>
    </row>
    <row r="12" spans="1:6" x14ac:dyDescent="0.25">
      <c r="A12" s="5"/>
      <c r="B12" s="66" t="str">
        <f>IFERROR(VLOOKUP(A12,Data!K:L,VLOOKUP('Generella inställningar'!$C$5,Data!A:B,2,FALSE),FALSE),"timlönegrupp ej vald")</f>
        <v>timlönegrupp ej vald</v>
      </c>
      <c r="C12" s="44"/>
      <c r="D12" s="67">
        <f>IFERROR(B12*ROUND(C12,2)*SUM(VLOOKUP(A12,Data!K:M,3,FALSE)/12),0)</f>
        <v>0</v>
      </c>
      <c r="E12" s="23"/>
      <c r="F12" s="48"/>
    </row>
    <row r="13" spans="1:6" x14ac:dyDescent="0.25">
      <c r="A13" s="5"/>
      <c r="B13" s="66" t="str">
        <f>IFERROR(VLOOKUP(A13,Data!K:L,VLOOKUP('Generella inställningar'!$C$5,Data!A:B,2,FALSE),FALSE),"timlönegrupp ej vald")</f>
        <v>timlönegrupp ej vald</v>
      </c>
      <c r="C13" s="44"/>
      <c r="D13" s="67">
        <f>IFERROR(B13*ROUND(C13,2)*SUM(VLOOKUP(A13,Data!K:M,3,FALSE)/12),0)</f>
        <v>0</v>
      </c>
      <c r="E13" s="23"/>
      <c r="F13" s="48"/>
    </row>
    <row r="14" spans="1:6" x14ac:dyDescent="0.25">
      <c r="A14" s="5"/>
      <c r="B14" s="66" t="str">
        <f>IFERROR(VLOOKUP(A14,Data!K:L,VLOOKUP('Generella inställningar'!$C$5,Data!A:B,2,FALSE),FALSE),"timlönegrupp ej vald")</f>
        <v>timlönegrupp ej vald</v>
      </c>
      <c r="C14" s="44"/>
      <c r="D14" s="67">
        <f>IFERROR(B14*ROUND(C14,2)*SUM(VLOOKUP(A14,Data!K:M,3,FALSE)/12),0)</f>
        <v>0</v>
      </c>
      <c r="E14" s="23"/>
      <c r="F14" s="48"/>
    </row>
    <row r="15" spans="1:6" x14ac:dyDescent="0.25">
      <c r="A15" s="5"/>
      <c r="B15" s="66" t="str">
        <f>IFERROR(VLOOKUP(A15,Data!K:L,VLOOKUP('Generella inställningar'!$C$5,Data!A:B,2,FALSE),FALSE),"timlönegrupp ej vald")</f>
        <v>timlönegrupp ej vald</v>
      </c>
      <c r="C15" s="44"/>
      <c r="D15" s="67">
        <f>IFERROR(B15*ROUND(C15,2)*SUM(VLOOKUP(A15,Data!K:M,3,FALSE)/12),0)</f>
        <v>0</v>
      </c>
      <c r="E15" s="23"/>
      <c r="F15" s="48"/>
    </row>
    <row r="16" spans="1:6" x14ac:dyDescent="0.25">
      <c r="A16" s="5"/>
      <c r="B16" s="66" t="str">
        <f>IFERROR(VLOOKUP(A16,Data!K:L,VLOOKUP('Generella inställningar'!$C$5,Data!A:B,2,FALSE),FALSE),"timlönegrupp ej vald")</f>
        <v>timlönegrupp ej vald</v>
      </c>
      <c r="C16" s="44"/>
      <c r="D16" s="67">
        <f>IFERROR(B16*ROUND(C16,2)*SUM(VLOOKUP(A16,Data!K:M,3,FALSE)/12),0)</f>
        <v>0</v>
      </c>
      <c r="E16" s="23"/>
      <c r="F16" s="48"/>
    </row>
    <row r="17" spans="1:6" x14ac:dyDescent="0.25">
      <c r="A17" s="5"/>
      <c r="B17" s="66" t="str">
        <f>IFERROR(VLOOKUP(A17,Data!K:L,VLOOKUP('Generella inställningar'!$C$5,Data!A:B,2,FALSE),FALSE),"timlönegrupp ej vald")</f>
        <v>timlönegrupp ej vald</v>
      </c>
      <c r="C17" s="44"/>
      <c r="D17" s="67">
        <f>IFERROR(B17*ROUND(C17,2)*SUM(VLOOKUP(A17,Data!K:M,3,FALSE)/12),0)</f>
        <v>0</v>
      </c>
      <c r="E17" s="23"/>
      <c r="F17" s="48"/>
    </row>
    <row r="18" spans="1:6" x14ac:dyDescent="0.25">
      <c r="A18" s="5"/>
      <c r="B18" s="66" t="str">
        <f>IFERROR(VLOOKUP(A18,Data!K:L,VLOOKUP('Generella inställningar'!$C$5,Data!A:B,2,FALSE),FALSE),"timlönegrupp ej vald")</f>
        <v>timlönegrupp ej vald</v>
      </c>
      <c r="C18" s="44"/>
      <c r="D18" s="67">
        <f>IFERROR(B18*ROUND(C18,2)*SUM(VLOOKUP(A18,Data!K:M,3,FALSE)/12),0)</f>
        <v>0</v>
      </c>
      <c r="E18" s="23"/>
      <c r="F18" s="48"/>
    </row>
    <row r="19" spans="1:6" x14ac:dyDescent="0.25">
      <c r="A19" s="5"/>
      <c r="B19" s="66" t="str">
        <f>IFERROR(VLOOKUP(A19,Data!K:L,VLOOKUP('Generella inställningar'!$C$5,Data!A:B,2,FALSE),FALSE),"timlönegrupp ej vald")</f>
        <v>timlönegrupp ej vald</v>
      </c>
      <c r="C19" s="44"/>
      <c r="D19" s="67">
        <f>IFERROR(B19*ROUND(C19,2)*SUM(VLOOKUP(A19,Data!K:M,3,FALSE)/12),0)</f>
        <v>0</v>
      </c>
      <c r="E19" s="23"/>
      <c r="F19" s="48"/>
    </row>
    <row r="20" spans="1:6" x14ac:dyDescent="0.25">
      <c r="A20" s="5"/>
      <c r="B20" s="66" t="str">
        <f>IFERROR(VLOOKUP(A20,Data!K:L,VLOOKUP('Generella inställningar'!$C$5,Data!A:B,2,FALSE),FALSE),"timlönegrupp ej vald")</f>
        <v>timlönegrupp ej vald</v>
      </c>
      <c r="C20" s="44"/>
      <c r="D20" s="67">
        <f>IFERROR(B20*ROUND(C20,2)*SUM(VLOOKUP(A20,Data!K:M,3,FALSE)/12),0)</f>
        <v>0</v>
      </c>
      <c r="E20" s="23"/>
      <c r="F20" s="48"/>
    </row>
    <row r="21" spans="1:6" x14ac:dyDescent="0.25">
      <c r="A21" s="5"/>
      <c r="B21" s="66" t="str">
        <f>IFERROR(VLOOKUP(A21,Data!K:L,VLOOKUP('Generella inställningar'!$C$5,Data!A:B,2,FALSE),FALSE),"timlönegrupp ej vald")</f>
        <v>timlönegrupp ej vald</v>
      </c>
      <c r="C21" s="44"/>
      <c r="D21" s="67">
        <f>IFERROR(B21*ROUND(C21,2)*SUM(VLOOKUP(A21,Data!K:M,3,FALSE)/12),0)</f>
        <v>0</v>
      </c>
      <c r="E21" s="23"/>
      <c r="F21" s="48"/>
    </row>
    <row r="22" spans="1:6" x14ac:dyDescent="0.25">
      <c r="A22" s="5"/>
      <c r="B22" s="66" t="str">
        <f>IFERROR(VLOOKUP(A22,Data!K:L,VLOOKUP('Generella inställningar'!$C$5,Data!A:B,2,FALSE),FALSE),"timlönegrupp ej vald")</f>
        <v>timlönegrupp ej vald</v>
      </c>
      <c r="C22" s="44"/>
      <c r="D22" s="67">
        <f>IFERROR(B22*ROUND(C22,2)*SUM(VLOOKUP(A22,Data!K:M,3,FALSE)/12),0)</f>
        <v>0</v>
      </c>
      <c r="E22" s="23"/>
      <c r="F22" s="48"/>
    </row>
    <row r="23" spans="1:6" x14ac:dyDescent="0.25">
      <c r="A23" s="5"/>
      <c r="B23" s="66" t="str">
        <f>IFERROR(VLOOKUP(A23,Data!K:L,VLOOKUP('Generella inställningar'!$C$5,Data!A:B,2,FALSE),FALSE),"timlönegrupp ej vald")</f>
        <v>timlönegrupp ej vald</v>
      </c>
      <c r="C23" s="44"/>
      <c r="D23" s="67">
        <f>IFERROR(B23*ROUND(C23,2)*SUM(VLOOKUP(A23,Data!K:M,3,FALSE)/12),0)</f>
        <v>0</v>
      </c>
      <c r="E23" s="23"/>
      <c r="F23" s="48"/>
    </row>
    <row r="24" spans="1:6" x14ac:dyDescent="0.25">
      <c r="A24" s="5"/>
      <c r="B24" s="66" t="str">
        <f>IFERROR(VLOOKUP(A24,Data!K:L,VLOOKUP('Generella inställningar'!$C$5,Data!A:B,2,FALSE),FALSE),"timlönegrupp ej vald")</f>
        <v>timlönegrupp ej vald</v>
      </c>
      <c r="C24" s="44"/>
      <c r="D24" s="67">
        <f>IFERROR(B24*ROUND(C24,2)*SUM(VLOOKUP(A24,Data!K:M,3,FALSE)/12),0)</f>
        <v>0</v>
      </c>
      <c r="E24" s="23"/>
      <c r="F24" s="48"/>
    </row>
    <row r="25" spans="1:6" x14ac:dyDescent="0.25">
      <c r="A25" s="5"/>
      <c r="B25" s="66" t="str">
        <f>IFERROR(VLOOKUP(A25,Data!K:L,VLOOKUP('Generella inställningar'!$C$5,Data!A:B,2,FALSE),FALSE),"timlönegrupp ej vald")</f>
        <v>timlönegrupp ej vald</v>
      </c>
      <c r="C25" s="44"/>
      <c r="D25" s="67">
        <f>IFERROR(B25*ROUND(C25,2)*SUM(VLOOKUP(A25,Data!K:M,3,FALSE)/12),0)</f>
        <v>0</v>
      </c>
      <c r="E25" s="23"/>
      <c r="F25" s="48"/>
    </row>
    <row r="26" spans="1:6" x14ac:dyDescent="0.25">
      <c r="A26" s="5"/>
      <c r="B26" s="66" t="str">
        <f>IFERROR(VLOOKUP(A26,Data!K:L,VLOOKUP('Generella inställningar'!$C$5,Data!A:B,2,FALSE),FALSE),"timlönegrupp ej vald")</f>
        <v>timlönegrupp ej vald</v>
      </c>
      <c r="C26" s="44"/>
      <c r="D26" s="67">
        <f>IFERROR(B26*ROUND(C26,2)*SUM(VLOOKUP(A26,Data!K:M,3,FALSE)/12),0)</f>
        <v>0</v>
      </c>
      <c r="E26" s="23"/>
      <c r="F26" s="3"/>
    </row>
    <row r="27" spans="1:6" ht="15.75" customHeight="1" x14ac:dyDescent="0.25">
      <c r="A27" s="5"/>
      <c r="B27" s="66" t="str">
        <f>IFERROR(VLOOKUP(A27,Data!K:L,VLOOKUP('Generella inställningar'!$C$5,Data!A:B,2,FALSE),FALSE),"timlönegrupp ej vald")</f>
        <v>timlönegrupp ej vald</v>
      </c>
      <c r="C27" s="44"/>
      <c r="D27" s="67">
        <f>IFERROR(B27*ROUND(C27,2)*SUM(VLOOKUP(A27,Data!K:M,3,FALSE)/12),0)</f>
        <v>0</v>
      </c>
      <c r="E27" s="23"/>
      <c r="F27" s="3"/>
    </row>
    <row r="28" spans="1:6" x14ac:dyDescent="0.25">
      <c r="A28" s="5"/>
      <c r="B28" s="66" t="str">
        <f>IFERROR(VLOOKUP(A28,Data!K:L,VLOOKUP('Generella inställningar'!$C$5,Data!A:B,2,FALSE),FALSE),"timlönegrupp ej vald")</f>
        <v>timlönegrupp ej vald</v>
      </c>
      <c r="C28" s="44"/>
      <c r="D28" s="67">
        <f>IFERROR(B28*ROUND(C28,2)*SUM(VLOOKUP(A28,Data!K:M,3,FALSE)/12),0)</f>
        <v>0</v>
      </c>
      <c r="E28" s="23"/>
      <c r="F28" s="3"/>
    </row>
    <row r="29" spans="1:6" ht="15" customHeight="1" x14ac:dyDescent="0.25">
      <c r="A29" s="5"/>
      <c r="B29" s="66" t="str">
        <f>IFERROR(VLOOKUP(A29,Data!K:L,VLOOKUP('Generella inställningar'!$C$5,Data!A:B,2,FALSE),FALSE),"timlönegrupp ej vald")</f>
        <v>timlönegrupp ej vald</v>
      </c>
      <c r="C29" s="44"/>
      <c r="D29" s="67">
        <f>IFERROR(B29*ROUND(C29,2)*SUM(VLOOKUP(A29,Data!K:M,3,FALSE)/12),0)</f>
        <v>0</v>
      </c>
      <c r="E29" s="23"/>
      <c r="F29" s="3"/>
    </row>
    <row r="30" spans="1:6" x14ac:dyDescent="0.25">
      <c r="A30" s="5"/>
      <c r="B30" s="66" t="str">
        <f>IFERROR(VLOOKUP(A30,Data!K:L,VLOOKUP('Generella inställningar'!$C$5,Data!A:B,2,FALSE),FALSE),"timlönegrupp ej vald")</f>
        <v>timlönegrupp ej vald</v>
      </c>
      <c r="C30" s="44"/>
      <c r="D30" s="67">
        <f>IFERROR(B30*ROUND(C30,2)*SUM(VLOOKUP(A30,Data!K:M,3,FALSE)/12),0)</f>
        <v>0</v>
      </c>
      <c r="E30" s="23"/>
      <c r="F30" s="3"/>
    </row>
    <row r="31" spans="1:6" x14ac:dyDescent="0.25">
      <c r="A31" s="5"/>
      <c r="B31" s="66" t="str">
        <f>IFERROR(VLOOKUP(A31,Data!K:L,VLOOKUP('Generella inställningar'!$C$5,Data!A:B,2,FALSE),FALSE),"timlönegrupp ej vald")</f>
        <v>timlönegrupp ej vald</v>
      </c>
      <c r="C31" s="44"/>
      <c r="D31" s="67">
        <f>IFERROR(B31*ROUND(C31,2)*SUM(VLOOKUP(A31,Data!K:M,3,FALSE)/12),0)</f>
        <v>0</v>
      </c>
      <c r="E31" s="23"/>
      <c r="F31" s="6"/>
    </row>
    <row r="32" spans="1:6" x14ac:dyDescent="0.25">
      <c r="A32" s="5"/>
      <c r="B32" s="66" t="str">
        <f>IFERROR(VLOOKUP(A32,Data!K:L,VLOOKUP('Generella inställningar'!$C$5,Data!A:B,2,FALSE),FALSE),"timlönegrupp ej vald")</f>
        <v>timlönegrupp ej vald</v>
      </c>
      <c r="C32" s="44"/>
      <c r="D32" s="67">
        <f>IFERROR(B32*ROUND(C32,2)*SUM(VLOOKUP(A32,Data!K:M,3,FALSE)/12),0)</f>
        <v>0</v>
      </c>
      <c r="E32" s="23"/>
      <c r="F32" s="3"/>
    </row>
    <row r="33" spans="1:6" x14ac:dyDescent="0.25">
      <c r="A33" s="5"/>
      <c r="B33" s="66" t="str">
        <f>IFERROR(VLOOKUP(A33,Data!K:L,VLOOKUP('Generella inställningar'!$C$5,Data!A:B,2,FALSE),FALSE),"timlönegrupp ej vald")</f>
        <v>timlönegrupp ej vald</v>
      </c>
      <c r="C33" s="44"/>
      <c r="D33" s="67">
        <f>IFERROR(B33*ROUND(C33,2)*SUM(VLOOKUP(A33,Data!K:M,3,FALSE)/12),0)</f>
        <v>0</v>
      </c>
      <c r="E33" s="23"/>
      <c r="F33" s="3"/>
    </row>
    <row r="34" spans="1:6" x14ac:dyDescent="0.25">
      <c r="A34" s="119" t="s">
        <v>109</v>
      </c>
      <c r="B34" s="120"/>
      <c r="C34" s="121"/>
      <c r="D34" s="68">
        <f>SUM(D3:D33)</f>
        <v>0</v>
      </c>
      <c r="E34" s="69"/>
      <c r="F34" s="3"/>
    </row>
    <row r="35" spans="1:6" x14ac:dyDescent="0.25">
      <c r="A35" s="70" t="s">
        <v>40</v>
      </c>
      <c r="B35" s="70" t="s">
        <v>31</v>
      </c>
      <c r="C35" s="70" t="s">
        <v>16</v>
      </c>
      <c r="D35" s="71" t="s">
        <v>0</v>
      </c>
      <c r="E35" s="73" t="s">
        <v>33</v>
      </c>
      <c r="F35" s="3"/>
    </row>
    <row r="36" spans="1:6" x14ac:dyDescent="0.25">
      <c r="A36" s="7"/>
      <c r="B36" s="8"/>
      <c r="C36" s="8"/>
      <c r="D36" s="67">
        <f t="shared" ref="D36:D57" si="0">B36*C36</f>
        <v>0</v>
      </c>
      <c r="E36" s="24"/>
      <c r="F36" s="3"/>
    </row>
    <row r="37" spans="1:6" x14ac:dyDescent="0.25">
      <c r="A37" s="7"/>
      <c r="B37" s="8"/>
      <c r="C37" s="8"/>
      <c r="D37" s="67">
        <f t="shared" si="0"/>
        <v>0</v>
      </c>
      <c r="E37" s="23"/>
      <c r="F37" s="3"/>
    </row>
    <row r="38" spans="1:6" x14ac:dyDescent="0.25">
      <c r="A38" s="7"/>
      <c r="B38" s="8"/>
      <c r="C38" s="8"/>
      <c r="D38" s="67">
        <f t="shared" si="0"/>
        <v>0</v>
      </c>
      <c r="E38" s="23"/>
      <c r="F38" s="3"/>
    </row>
    <row r="39" spans="1:6" x14ac:dyDescent="0.25">
      <c r="A39" s="7"/>
      <c r="B39" s="8"/>
      <c r="C39" s="8"/>
      <c r="D39" s="67">
        <f t="shared" si="0"/>
        <v>0</v>
      </c>
      <c r="E39" s="23"/>
      <c r="F39" s="3"/>
    </row>
    <row r="40" spans="1:6" x14ac:dyDescent="0.25">
      <c r="A40" s="7"/>
      <c r="B40" s="8"/>
      <c r="C40" s="8"/>
      <c r="D40" s="67">
        <f t="shared" si="0"/>
        <v>0</v>
      </c>
      <c r="E40" s="23"/>
      <c r="F40" s="3"/>
    </row>
    <row r="41" spans="1:6" x14ac:dyDescent="0.25">
      <c r="A41" s="7"/>
      <c r="B41" s="8"/>
      <c r="C41" s="8"/>
      <c r="D41" s="67">
        <f t="shared" si="0"/>
        <v>0</v>
      </c>
      <c r="E41" s="23"/>
      <c r="F41" s="3"/>
    </row>
    <row r="42" spans="1:6" x14ac:dyDescent="0.25">
      <c r="A42" s="7"/>
      <c r="B42" s="8"/>
      <c r="C42" s="8"/>
      <c r="D42" s="67">
        <f t="shared" si="0"/>
        <v>0</v>
      </c>
      <c r="E42" s="23"/>
      <c r="F42" s="3"/>
    </row>
    <row r="43" spans="1:6" x14ac:dyDescent="0.25">
      <c r="A43" s="7"/>
      <c r="B43" s="8"/>
      <c r="C43" s="8"/>
      <c r="D43" s="67">
        <f t="shared" si="0"/>
        <v>0</v>
      </c>
      <c r="E43" s="23"/>
      <c r="F43" s="3"/>
    </row>
    <row r="44" spans="1:6" x14ac:dyDescent="0.25">
      <c r="A44" s="7"/>
      <c r="B44" s="8"/>
      <c r="C44" s="8"/>
      <c r="D44" s="67">
        <f t="shared" si="0"/>
        <v>0</v>
      </c>
      <c r="E44" s="23"/>
      <c r="F44" s="3"/>
    </row>
    <row r="45" spans="1:6" x14ac:dyDescent="0.25">
      <c r="A45" s="7"/>
      <c r="B45" s="8"/>
      <c r="C45" s="8"/>
      <c r="D45" s="67">
        <f t="shared" si="0"/>
        <v>0</v>
      </c>
      <c r="E45" s="23"/>
      <c r="F45" s="3"/>
    </row>
    <row r="46" spans="1:6" x14ac:dyDescent="0.25">
      <c r="A46" s="7"/>
      <c r="B46" s="8"/>
      <c r="C46" s="8"/>
      <c r="D46" s="67">
        <f t="shared" si="0"/>
        <v>0</v>
      </c>
      <c r="E46" s="23"/>
      <c r="F46" s="3"/>
    </row>
    <row r="47" spans="1:6" x14ac:dyDescent="0.25">
      <c r="A47" s="7"/>
      <c r="B47" s="8"/>
      <c r="C47" s="8"/>
      <c r="D47" s="67">
        <f t="shared" si="0"/>
        <v>0</v>
      </c>
      <c r="E47" s="23"/>
      <c r="F47" s="3"/>
    </row>
    <row r="48" spans="1:6" x14ac:dyDescent="0.25">
      <c r="A48" s="7"/>
      <c r="B48" s="8"/>
      <c r="C48" s="8"/>
      <c r="D48" s="67">
        <f t="shared" si="0"/>
        <v>0</v>
      </c>
      <c r="E48" s="23"/>
      <c r="F48" s="3"/>
    </row>
    <row r="49" spans="1:6" x14ac:dyDescent="0.25">
      <c r="A49" s="7"/>
      <c r="B49" s="8"/>
      <c r="C49" s="8"/>
      <c r="D49" s="67">
        <f t="shared" si="0"/>
        <v>0</v>
      </c>
      <c r="E49" s="23"/>
      <c r="F49" s="3"/>
    </row>
    <row r="50" spans="1:6" x14ac:dyDescent="0.25">
      <c r="A50" s="7"/>
      <c r="B50" s="8"/>
      <c r="C50" s="8"/>
      <c r="D50" s="67">
        <f t="shared" si="0"/>
        <v>0</v>
      </c>
      <c r="E50" s="23"/>
      <c r="F50" s="3"/>
    </row>
    <row r="51" spans="1:6" x14ac:dyDescent="0.25">
      <c r="A51" s="7"/>
      <c r="B51" s="8"/>
      <c r="C51" s="8"/>
      <c r="D51" s="67">
        <f t="shared" si="0"/>
        <v>0</v>
      </c>
      <c r="E51" s="23"/>
      <c r="F51" s="3"/>
    </row>
    <row r="52" spans="1:6" x14ac:dyDescent="0.25">
      <c r="A52" s="7"/>
      <c r="B52" s="8"/>
      <c r="C52" s="8"/>
      <c r="D52" s="67">
        <f t="shared" si="0"/>
        <v>0</v>
      </c>
      <c r="E52" s="23"/>
      <c r="F52" s="3"/>
    </row>
    <row r="53" spans="1:6" x14ac:dyDescent="0.25">
      <c r="A53" s="7"/>
      <c r="B53" s="8"/>
      <c r="C53" s="8"/>
      <c r="D53" s="67">
        <f t="shared" si="0"/>
        <v>0</v>
      </c>
      <c r="E53" s="23"/>
      <c r="F53" s="3"/>
    </row>
    <row r="54" spans="1:6" x14ac:dyDescent="0.25">
      <c r="A54" s="7"/>
      <c r="B54" s="8"/>
      <c r="C54" s="8"/>
      <c r="D54" s="67">
        <f t="shared" si="0"/>
        <v>0</v>
      </c>
      <c r="E54" s="23"/>
    </row>
    <row r="55" spans="1:6" x14ac:dyDescent="0.25">
      <c r="A55" s="7"/>
      <c r="B55" s="8"/>
      <c r="C55" s="8"/>
      <c r="D55" s="67">
        <f t="shared" si="0"/>
        <v>0</v>
      </c>
      <c r="E55" s="23"/>
    </row>
    <row r="56" spans="1:6" x14ac:dyDescent="0.25">
      <c r="A56" s="7"/>
      <c r="B56" s="8"/>
      <c r="C56" s="8"/>
      <c r="D56" s="67">
        <f t="shared" si="0"/>
        <v>0</v>
      </c>
      <c r="E56" s="23"/>
      <c r="F56" s="10"/>
    </row>
    <row r="57" spans="1:6" x14ac:dyDescent="0.25">
      <c r="A57" s="7"/>
      <c r="B57" s="8"/>
      <c r="C57" s="8"/>
      <c r="D57" s="67">
        <f t="shared" si="0"/>
        <v>0</v>
      </c>
      <c r="E57" s="23"/>
      <c r="F57" s="10"/>
    </row>
    <row r="58" spans="1:6" x14ac:dyDescent="0.25">
      <c r="A58" s="74" t="s">
        <v>110</v>
      </c>
      <c r="B58" s="74"/>
      <c r="C58" s="74"/>
      <c r="D58" s="74">
        <f>SUM(D36:D57)</f>
        <v>0</v>
      </c>
      <c r="E58" s="69"/>
      <c r="F58" s="3"/>
    </row>
    <row r="59" spans="1:6" x14ac:dyDescent="0.25">
      <c r="A59" s="74" t="s">
        <v>30</v>
      </c>
      <c r="B59" s="74"/>
      <c r="C59" s="74"/>
      <c r="D59" s="74">
        <f>SUM(D3:D33)*0.15</f>
        <v>0</v>
      </c>
      <c r="E59" s="69"/>
    </row>
    <row r="61" spans="1:6" ht="15.75" thickBot="1" x14ac:dyDescent="0.3">
      <c r="A61" s="11" t="s">
        <v>32</v>
      </c>
      <c r="B61" s="12"/>
      <c r="C61" s="12"/>
      <c r="D61" s="13">
        <f>SUM(D34,D59,D58)</f>
        <v>0</v>
      </c>
      <c r="E61" s="25"/>
    </row>
    <row r="63" spans="1:6" x14ac:dyDescent="0.25">
      <c r="E63" s="47" t="s">
        <v>129</v>
      </c>
    </row>
    <row r="65" spans="1:5" x14ac:dyDescent="0.25">
      <c r="A65" s="118"/>
      <c r="B65" s="118"/>
      <c r="C65" s="118"/>
      <c r="D65" s="118"/>
      <c r="E65" s="118"/>
    </row>
  </sheetData>
  <sheetProtection algorithmName="SHA-512" hashValue="q0fOhYDQ2fXujf1aJMsUKKkwR7kMLt9tBcSBFwwjs41jcsD4NbCr1xtWNttowgKtJk9ihzBZQw+VsPNNqn1RWw==" saltValue="HY//eOePTDEF3V8liHZfFg==" spinCount="100000" sheet="1" objects="1" scenarios="1" formatColumns="0" formatRows="0"/>
  <mergeCells count="3">
    <mergeCell ref="A1:E1"/>
    <mergeCell ref="A65:E65"/>
    <mergeCell ref="A34:C34"/>
  </mergeCells>
  <phoneticPr fontId="17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D5" sqref="D5"/>
    </sheetView>
  </sheetViews>
  <sheetFormatPr defaultColWidth="8.7109375" defaultRowHeight="15" x14ac:dyDescent="0.25"/>
  <cols>
    <col min="1" max="1" width="31.5703125" style="4" customWidth="1"/>
    <col min="2" max="2" width="10.42578125" style="4" bestFit="1" customWidth="1"/>
    <col min="3" max="3" width="45.42578125" style="4" customWidth="1"/>
    <col min="4" max="4" width="19.7109375" style="15" bestFit="1" customWidth="1"/>
    <col min="5" max="5" width="9.7109375" style="15" customWidth="1"/>
    <col min="6" max="6" width="11" style="15" customWidth="1"/>
    <col min="7" max="7" width="11.7109375" style="4" bestFit="1" customWidth="1"/>
    <col min="8" max="8" width="38.7109375" style="9" customWidth="1"/>
    <col min="9" max="9" width="28.42578125" style="9" customWidth="1"/>
    <col min="10" max="10" width="47.28515625" style="4" bestFit="1" customWidth="1"/>
    <col min="11" max="11" width="25.42578125" style="4" customWidth="1"/>
    <col min="12" max="12" width="39.7109375" style="4" bestFit="1" customWidth="1"/>
    <col min="13" max="13" width="24.7109375" style="4" bestFit="1" customWidth="1"/>
    <col min="14" max="14" width="8.7109375" style="4"/>
    <col min="15" max="15" width="38.42578125" style="4" bestFit="1" customWidth="1"/>
    <col min="16" max="16" width="24" style="4" bestFit="1" customWidth="1"/>
    <col min="17" max="17" width="32" style="4" bestFit="1" customWidth="1"/>
    <col min="18" max="18" width="8.7109375" style="4"/>
    <col min="19" max="19" width="13.42578125" style="4" bestFit="1" customWidth="1"/>
    <col min="20" max="20" width="10.28515625" style="4" bestFit="1" customWidth="1"/>
    <col min="21" max="21" width="14.7109375" style="4" bestFit="1" customWidth="1"/>
    <col min="22" max="16384" width="8.7109375" style="4"/>
  </cols>
  <sheetData>
    <row r="1" spans="1:9" x14ac:dyDescent="0.25">
      <c r="A1" s="118" t="s">
        <v>3</v>
      </c>
      <c r="B1" s="118"/>
      <c r="C1" s="118"/>
      <c r="D1" s="118"/>
      <c r="E1" s="118"/>
      <c r="F1" s="118"/>
      <c r="G1" s="118"/>
      <c r="H1" s="118"/>
    </row>
    <row r="2" spans="1:9" ht="42.75" customHeight="1" x14ac:dyDescent="0.25">
      <c r="A2" s="75" t="s">
        <v>54</v>
      </c>
      <c r="B2" s="70" t="s">
        <v>39</v>
      </c>
      <c r="C2" s="70" t="s">
        <v>42</v>
      </c>
      <c r="D2" s="70" t="s">
        <v>29</v>
      </c>
      <c r="E2" s="75" t="s">
        <v>66</v>
      </c>
      <c r="F2" s="75" t="s">
        <v>69</v>
      </c>
      <c r="G2" s="70" t="s">
        <v>0</v>
      </c>
      <c r="H2" s="70" t="s">
        <v>33</v>
      </c>
      <c r="I2" s="3"/>
    </row>
    <row r="3" spans="1:9" x14ac:dyDescent="0.25">
      <c r="A3" s="7"/>
      <c r="B3" s="8"/>
      <c r="C3" s="5"/>
      <c r="D3" s="76" t="str">
        <f>IFERROR(VLOOKUP(C3,Data!K:L,VLOOKUP('Generella inställningar'!$C$5,Data!A:B,2,FALSE),FALSE),"timlönegrupp ej vald")</f>
        <v>timlönegrupp ej vald</v>
      </c>
      <c r="E3" s="56"/>
      <c r="F3" s="44"/>
      <c r="G3" s="77">
        <f>IFERROR(E3*D3*ROUND(F3,2)*SUM(VLOOKUP(C3,Data!K:M,3,FALSE)/12),0)</f>
        <v>0</v>
      </c>
      <c r="H3" s="23"/>
      <c r="I3" s="3"/>
    </row>
    <row r="4" spans="1:9" x14ac:dyDescent="0.25">
      <c r="A4" s="7"/>
      <c r="B4" s="8"/>
      <c r="C4" s="5"/>
      <c r="D4" s="76" t="str">
        <f>IFERROR(VLOOKUP(C4,Data!K:L,VLOOKUP('Generella inställningar'!$C$5,Data!A:B,2,FALSE),FALSE),"timlönegrupp ej vald")</f>
        <v>timlönegrupp ej vald</v>
      </c>
      <c r="E4" s="56"/>
      <c r="F4" s="44"/>
      <c r="G4" s="77">
        <f>IFERROR(E4*D4*ROUND(F4,2)*SUM(VLOOKUP(C4,Data!K:M,3,FALSE)/12),0)</f>
        <v>0</v>
      </c>
      <c r="H4" s="23"/>
      <c r="I4" s="3"/>
    </row>
    <row r="5" spans="1:9" ht="15.75" customHeight="1" x14ac:dyDescent="0.25">
      <c r="A5" s="7"/>
      <c r="B5" s="8"/>
      <c r="C5" s="5"/>
      <c r="D5" s="76" t="str">
        <f>IFERROR(VLOOKUP(C5,Data!K:L,VLOOKUP('Generella inställningar'!$C$5,Data!A:B,2,FALSE),FALSE),"timlönegrupp ej vald")</f>
        <v>timlönegrupp ej vald</v>
      </c>
      <c r="E5" s="56"/>
      <c r="F5" s="44"/>
      <c r="G5" s="77">
        <f>IFERROR(E5*D5*ROUND(F5,2)*SUM(VLOOKUP(C5,Data!K:M,3,FALSE)/12),0)</f>
        <v>0</v>
      </c>
      <c r="H5" s="23"/>
      <c r="I5" s="3"/>
    </row>
    <row r="6" spans="1:9" x14ac:dyDescent="0.25">
      <c r="A6" s="7"/>
      <c r="B6" s="8"/>
      <c r="C6" s="5"/>
      <c r="D6" s="76" t="str">
        <f>IFERROR(VLOOKUP(C6,Data!K:L,VLOOKUP('Generella inställningar'!$C$5,Data!A:B,2,FALSE),FALSE),"timlönegrupp ej vald")</f>
        <v>timlönegrupp ej vald</v>
      </c>
      <c r="E6" s="56"/>
      <c r="F6" s="44"/>
      <c r="G6" s="77">
        <f>IFERROR(E6*D6*ROUND(F6,2)*SUM(VLOOKUP(C6,Data!K:M,3,FALSE)/12),0)</f>
        <v>0</v>
      </c>
      <c r="H6" s="23"/>
      <c r="I6" s="3"/>
    </row>
    <row r="7" spans="1:9" ht="15" customHeight="1" x14ac:dyDescent="0.25">
      <c r="A7" s="7"/>
      <c r="B7" s="8"/>
      <c r="C7" s="5"/>
      <c r="D7" s="76" t="str">
        <f>IFERROR(VLOOKUP(C7,Data!K:L,VLOOKUP('Generella inställningar'!$C$5,Data!A:B,2,FALSE),FALSE),"timlönegrupp ej vald")</f>
        <v>timlönegrupp ej vald</v>
      </c>
      <c r="E7" s="56"/>
      <c r="F7" s="44"/>
      <c r="G7" s="77">
        <f>IFERROR(E7*D7*ROUND(F7,2)*SUM(VLOOKUP(C7,Data!K:M,3,FALSE)/12),0)</f>
        <v>0</v>
      </c>
      <c r="H7" s="23"/>
      <c r="I7" s="3"/>
    </row>
    <row r="8" spans="1:9" ht="15" customHeight="1" x14ac:dyDescent="0.25">
      <c r="A8" s="7"/>
      <c r="B8" s="8"/>
      <c r="C8" s="5"/>
      <c r="D8" s="76" t="str">
        <f>IFERROR(VLOOKUP(C8,Data!K:L,VLOOKUP('Generella inställningar'!$C$5,Data!A:B,2,FALSE),FALSE),"timlönegrupp ej vald")</f>
        <v>timlönegrupp ej vald</v>
      </c>
      <c r="E8" s="56"/>
      <c r="F8" s="44"/>
      <c r="G8" s="77">
        <f>IFERROR(E8*D8*ROUND(F8,2)*SUM(VLOOKUP(C8,Data!K:M,3,FALSE)/12),0)</f>
        <v>0</v>
      </c>
      <c r="H8" s="23"/>
      <c r="I8" s="3"/>
    </row>
    <row r="9" spans="1:9" ht="15" customHeight="1" x14ac:dyDescent="0.25">
      <c r="A9" s="7"/>
      <c r="B9" s="8"/>
      <c r="C9" s="5"/>
      <c r="D9" s="76" t="str">
        <f>IFERROR(VLOOKUP(C9,Data!K:L,VLOOKUP('Generella inställningar'!$C$5,Data!A:B,2,FALSE),FALSE),"timlönegrupp ej vald")</f>
        <v>timlönegrupp ej vald</v>
      </c>
      <c r="E9" s="56"/>
      <c r="F9" s="44"/>
      <c r="G9" s="77">
        <f>IFERROR(E9*D9*ROUND(F9,2)*SUM(VLOOKUP(C9,Data!K:M,3,FALSE)/12),0)</f>
        <v>0</v>
      </c>
      <c r="H9" s="23"/>
      <c r="I9" s="3"/>
    </row>
    <row r="10" spans="1:9" ht="15" customHeight="1" x14ac:dyDescent="0.25">
      <c r="A10" s="7"/>
      <c r="B10" s="8"/>
      <c r="C10" s="5"/>
      <c r="D10" s="76" t="str">
        <f>IFERROR(VLOOKUP(C10,Data!K:L,VLOOKUP('Generella inställningar'!$C$5,Data!A:B,2,FALSE),FALSE),"timlönegrupp ej vald")</f>
        <v>timlönegrupp ej vald</v>
      </c>
      <c r="E10" s="56"/>
      <c r="F10" s="44"/>
      <c r="G10" s="77">
        <f>IFERROR(E10*D10*ROUND(F10,2)*SUM(VLOOKUP(C10,Data!K:M,3,FALSE)/12),0)</f>
        <v>0</v>
      </c>
      <c r="H10" s="23"/>
      <c r="I10" s="3"/>
    </row>
    <row r="11" spans="1:9" ht="15" customHeight="1" x14ac:dyDescent="0.25">
      <c r="A11" s="7"/>
      <c r="B11" s="8"/>
      <c r="C11" s="5"/>
      <c r="D11" s="76" t="str">
        <f>IFERROR(VLOOKUP(C11,Data!K:L,VLOOKUP('Generella inställningar'!$C$5,Data!A:B,2,FALSE),FALSE),"timlönegrupp ej vald")</f>
        <v>timlönegrupp ej vald</v>
      </c>
      <c r="E11" s="56"/>
      <c r="F11" s="44"/>
      <c r="G11" s="77">
        <f>IFERROR(E11*D11*ROUND(F11,2)*SUM(VLOOKUP(C11,Data!K:M,3,FALSE)/12),0)</f>
        <v>0</v>
      </c>
      <c r="H11" s="23"/>
      <c r="I11" s="3"/>
    </row>
    <row r="12" spans="1:9" ht="15" customHeight="1" x14ac:dyDescent="0.25">
      <c r="A12" s="7"/>
      <c r="B12" s="8"/>
      <c r="C12" s="5"/>
      <c r="D12" s="76" t="str">
        <f>IFERROR(VLOOKUP(C12,Data!K:L,VLOOKUP('Generella inställningar'!$C$5,Data!A:B,2,FALSE),FALSE),"timlönegrupp ej vald")</f>
        <v>timlönegrupp ej vald</v>
      </c>
      <c r="E12" s="56"/>
      <c r="F12" s="44"/>
      <c r="G12" s="77">
        <f>IFERROR(E12*D12*ROUND(F12,2)*SUM(VLOOKUP(C12,Data!K:M,3,FALSE)/12),0)</f>
        <v>0</v>
      </c>
      <c r="H12" s="23"/>
      <c r="I12" s="3"/>
    </row>
    <row r="13" spans="1:9" ht="15" customHeight="1" x14ac:dyDescent="0.25">
      <c r="A13" s="7"/>
      <c r="B13" s="8"/>
      <c r="C13" s="5"/>
      <c r="D13" s="76" t="str">
        <f>IFERROR(VLOOKUP(C13,Data!K:L,VLOOKUP('Generella inställningar'!$C$5,Data!A:B,2,FALSE),FALSE),"timlönegrupp ej vald")</f>
        <v>timlönegrupp ej vald</v>
      </c>
      <c r="E13" s="56"/>
      <c r="F13" s="44"/>
      <c r="G13" s="77">
        <f>IFERROR(E13*D13*ROUND(F13,2)*SUM(VLOOKUP(C13,Data!K:M,3,FALSE)/12),0)</f>
        <v>0</v>
      </c>
      <c r="H13" s="23"/>
      <c r="I13" s="3"/>
    </row>
    <row r="14" spans="1:9" ht="15" customHeight="1" x14ac:dyDescent="0.25">
      <c r="A14" s="7"/>
      <c r="B14" s="8"/>
      <c r="C14" s="5"/>
      <c r="D14" s="76" t="str">
        <f>IFERROR(VLOOKUP(C14,Data!K:L,VLOOKUP('Generella inställningar'!$C$5,Data!A:B,2,FALSE),FALSE),"timlönegrupp ej vald")</f>
        <v>timlönegrupp ej vald</v>
      </c>
      <c r="E14" s="56"/>
      <c r="F14" s="44"/>
      <c r="G14" s="77">
        <f>IFERROR(E14*D14*ROUND(F14,2)*SUM(VLOOKUP(C14,Data!K:M,3,FALSE)/12),0)</f>
        <v>0</v>
      </c>
      <c r="H14" s="23"/>
      <c r="I14" s="3"/>
    </row>
    <row r="15" spans="1:9" ht="15" customHeight="1" x14ac:dyDescent="0.25">
      <c r="A15" s="7"/>
      <c r="B15" s="8"/>
      <c r="C15" s="5"/>
      <c r="D15" s="76" t="str">
        <f>IFERROR(VLOOKUP(C15,Data!K:L,VLOOKUP('Generella inställningar'!$C$5,Data!A:B,2,FALSE),FALSE),"timlönegrupp ej vald")</f>
        <v>timlönegrupp ej vald</v>
      </c>
      <c r="E15" s="56"/>
      <c r="F15" s="44"/>
      <c r="G15" s="77">
        <f>IFERROR(E15*D15*ROUND(F15,2)*SUM(VLOOKUP(C15,Data!K:M,3,FALSE)/12),0)</f>
        <v>0</v>
      </c>
      <c r="H15" s="23"/>
      <c r="I15" s="3"/>
    </row>
    <row r="16" spans="1:9" ht="15" customHeight="1" x14ac:dyDescent="0.25">
      <c r="A16" s="7"/>
      <c r="B16" s="8"/>
      <c r="C16" s="5"/>
      <c r="D16" s="76" t="str">
        <f>IFERROR(VLOOKUP(C16,Data!K:L,VLOOKUP('Generella inställningar'!$C$5,Data!A:B,2,FALSE),FALSE),"timlönegrupp ej vald")</f>
        <v>timlönegrupp ej vald</v>
      </c>
      <c r="E16" s="56"/>
      <c r="F16" s="44"/>
      <c r="G16" s="77">
        <f>IFERROR(E16*D16*ROUND(F16,2)*SUM(VLOOKUP(C16,Data!K:M,3,FALSE)/12),0)</f>
        <v>0</v>
      </c>
      <c r="H16" s="23"/>
      <c r="I16" s="3"/>
    </row>
    <row r="17" spans="1:9" ht="15" customHeight="1" x14ac:dyDescent="0.25">
      <c r="A17" s="7"/>
      <c r="B17" s="8"/>
      <c r="C17" s="5"/>
      <c r="D17" s="76" t="str">
        <f>IFERROR(VLOOKUP(C17,Data!K:L,VLOOKUP('Generella inställningar'!$C$5,Data!A:B,2,FALSE),FALSE),"timlönegrupp ej vald")</f>
        <v>timlönegrupp ej vald</v>
      </c>
      <c r="E17" s="56"/>
      <c r="F17" s="44"/>
      <c r="G17" s="77">
        <f>IFERROR(E17*D17*ROUND(F17,2)*SUM(VLOOKUP(C17,Data!K:M,3,FALSE)/12),0)</f>
        <v>0</v>
      </c>
      <c r="H17" s="23"/>
      <c r="I17" s="3"/>
    </row>
    <row r="18" spans="1:9" ht="15" customHeight="1" x14ac:dyDescent="0.25">
      <c r="A18" s="7"/>
      <c r="B18" s="8"/>
      <c r="C18" s="5"/>
      <c r="D18" s="76" t="str">
        <f>IFERROR(VLOOKUP(C18,Data!K:L,VLOOKUP('Generella inställningar'!$C$5,Data!A:B,2,FALSE),FALSE),"timlönegrupp ej vald")</f>
        <v>timlönegrupp ej vald</v>
      </c>
      <c r="E18" s="56"/>
      <c r="F18" s="44"/>
      <c r="G18" s="77">
        <f>IFERROR(E18*D18*ROUND(F18,2)*SUM(VLOOKUP(C18,Data!K:M,3,FALSE)/12),0)</f>
        <v>0</v>
      </c>
      <c r="H18" s="23"/>
      <c r="I18" s="3"/>
    </row>
    <row r="19" spans="1:9" x14ac:dyDescent="0.25">
      <c r="A19" s="7"/>
      <c r="B19" s="8"/>
      <c r="C19" s="5"/>
      <c r="D19" s="76" t="str">
        <f>IFERROR(VLOOKUP(C19,Data!K:L,VLOOKUP('Generella inställningar'!$C$5,Data!A:B,2,FALSE),FALSE),"timlönegrupp ej vald")</f>
        <v>timlönegrupp ej vald</v>
      </c>
      <c r="E19" s="56"/>
      <c r="F19" s="44"/>
      <c r="G19" s="77">
        <f>IFERROR(E19*D19*ROUND(F19,2)*SUM(VLOOKUP(C19,Data!K:M,3,FALSE)/12),0)</f>
        <v>0</v>
      </c>
      <c r="H19" s="23"/>
      <c r="I19" s="3"/>
    </row>
    <row r="20" spans="1:9" x14ac:dyDescent="0.25">
      <c r="A20" s="7"/>
      <c r="B20" s="8"/>
      <c r="C20" s="5"/>
      <c r="D20" s="76" t="str">
        <f>IFERROR(VLOOKUP(C20,Data!K:L,VLOOKUP('Generella inställningar'!$C$5,Data!A:B,2,FALSE),FALSE),"timlönegrupp ej vald")</f>
        <v>timlönegrupp ej vald</v>
      </c>
      <c r="E20" s="56"/>
      <c r="F20" s="44"/>
      <c r="G20" s="77">
        <f>IFERROR(E20*D20*ROUND(F20,2)*SUM(VLOOKUP(C20,Data!K:M,3,FALSE)/12),0)</f>
        <v>0</v>
      </c>
      <c r="H20" s="23"/>
      <c r="I20" s="6"/>
    </row>
    <row r="21" spans="1:9" x14ac:dyDescent="0.25">
      <c r="A21" s="7"/>
      <c r="B21" s="8"/>
      <c r="C21" s="5"/>
      <c r="D21" s="76" t="str">
        <f>IFERROR(VLOOKUP(C21,Data!K:L,VLOOKUP('Generella inställningar'!$C$5,Data!A:B,2,FALSE),FALSE),"timlönegrupp ej vald")</f>
        <v>timlönegrupp ej vald</v>
      </c>
      <c r="E21" s="56"/>
      <c r="F21" s="44"/>
      <c r="G21" s="77">
        <f>IFERROR(E21*D21*ROUND(F21,2)*SUM(VLOOKUP(C21,Data!K:M,3,FALSE)/12),0)</f>
        <v>0</v>
      </c>
      <c r="H21" s="23"/>
      <c r="I21" s="3"/>
    </row>
    <row r="22" spans="1:9" x14ac:dyDescent="0.25">
      <c r="A22" s="7"/>
      <c r="B22" s="8"/>
      <c r="C22" s="5"/>
      <c r="D22" s="76" t="str">
        <f>IFERROR(VLOOKUP(C22,Data!K:L,VLOOKUP('Generella inställningar'!$C$5,Data!A:B,2,FALSE),FALSE),"timlönegrupp ej vald")</f>
        <v>timlönegrupp ej vald</v>
      </c>
      <c r="E22" s="56"/>
      <c r="F22" s="44"/>
      <c r="G22" s="77">
        <f>IFERROR(E22*D22*ROUND(F22,2)*SUM(VLOOKUP(C22,Data!K:M,3,FALSE)/12),0)</f>
        <v>0</v>
      </c>
      <c r="H22" s="23"/>
      <c r="I22" s="3"/>
    </row>
    <row r="23" spans="1:9" x14ac:dyDescent="0.25">
      <c r="A23" s="52"/>
      <c r="B23" s="53"/>
      <c r="C23" s="5"/>
      <c r="D23" s="76" t="str">
        <f>IFERROR(VLOOKUP(C23,Data!K:L,VLOOKUP('Generella inställningar'!$C$5,Data!A:B,2,FALSE),FALSE),"timlönegrupp ej vald")</f>
        <v>timlönegrupp ej vald</v>
      </c>
      <c r="E23" s="57"/>
      <c r="F23" s="58"/>
      <c r="G23" s="77">
        <f>IFERROR(E23*D23*ROUND(F23,2)*SUM(VLOOKUP(C23,Data!K:M,3,FALSE)/12),0)</f>
        <v>0</v>
      </c>
      <c r="H23" s="59"/>
      <c r="I23" s="3"/>
    </row>
    <row r="24" spans="1:9" x14ac:dyDescent="0.25">
      <c r="A24" s="7"/>
      <c r="B24" s="8"/>
      <c r="C24" s="5"/>
      <c r="D24" s="76" t="str">
        <f>IFERROR(VLOOKUP(C24,Data!K:L,VLOOKUP('Generella inställningar'!$C$5,Data!A:B,2,FALSE),FALSE),"timlönegrupp ej vald")</f>
        <v>timlönegrupp ej vald</v>
      </c>
      <c r="E24" s="49"/>
      <c r="F24" s="45"/>
      <c r="G24" s="77">
        <f>IFERROR(E24*D24*ROUND(F24,2)*SUM(VLOOKUP(C24,Data!K:M,3,FALSE)/12),0)</f>
        <v>0</v>
      </c>
      <c r="H24" s="23"/>
      <c r="I24" s="3"/>
    </row>
    <row r="25" spans="1:9" x14ac:dyDescent="0.25">
      <c r="A25" s="7"/>
      <c r="B25" s="8"/>
      <c r="C25" s="5"/>
      <c r="D25" s="76" t="str">
        <f>IFERROR(VLOOKUP(C25,Data!K:L,VLOOKUP('Generella inställningar'!$C$5,Data!A:B,2,FALSE),FALSE),"timlönegrupp ej vald")</f>
        <v>timlönegrupp ej vald</v>
      </c>
      <c r="E25" s="49"/>
      <c r="F25" s="45"/>
      <c r="G25" s="77">
        <f>IFERROR(E25*D25*ROUND(F25,2)*SUM(VLOOKUP(C25,Data!K:M,3,FALSE)/12),0)</f>
        <v>0</v>
      </c>
      <c r="H25" s="23"/>
      <c r="I25" s="3"/>
    </row>
    <row r="26" spans="1:9" x14ac:dyDescent="0.25">
      <c r="A26" s="7"/>
      <c r="B26" s="8"/>
      <c r="C26" s="5"/>
      <c r="D26" s="76" t="str">
        <f>IFERROR(VLOOKUP(C26,Data!K:L,VLOOKUP('Generella inställningar'!$C$5,Data!A:B,2,FALSE),FALSE),"timlönegrupp ej vald")</f>
        <v>timlönegrupp ej vald</v>
      </c>
      <c r="E26" s="49"/>
      <c r="F26" s="45"/>
      <c r="G26" s="77">
        <f>IFERROR(E26*D26*ROUND(F26,2)*SUM(VLOOKUP(C26,Data!K:M,3,FALSE)/12),0)</f>
        <v>0</v>
      </c>
      <c r="H26" s="23"/>
      <c r="I26" s="3"/>
    </row>
    <row r="27" spans="1:9" x14ac:dyDescent="0.25">
      <c r="A27" s="7"/>
      <c r="B27" s="8"/>
      <c r="C27" s="5"/>
      <c r="D27" s="76" t="str">
        <f>IFERROR(VLOOKUP(C27,Data!K:L,VLOOKUP('Generella inställningar'!$C$5,Data!A:B,2,FALSE),FALSE),"timlönegrupp ej vald")</f>
        <v>timlönegrupp ej vald</v>
      </c>
      <c r="E27" s="49"/>
      <c r="F27" s="45"/>
      <c r="G27" s="77">
        <f>IFERROR(E27*D27*ROUND(F27,2)*SUM(VLOOKUP(C27,Data!K:M,3,FALSE)/12),0)</f>
        <v>0</v>
      </c>
      <c r="H27" s="23"/>
      <c r="I27" s="3"/>
    </row>
    <row r="28" spans="1:9" x14ac:dyDescent="0.25">
      <c r="A28" s="7"/>
      <c r="B28" s="8"/>
      <c r="C28" s="5"/>
      <c r="D28" s="76" t="str">
        <f>IFERROR(VLOOKUP(C28,Data!K:L,VLOOKUP('Generella inställningar'!$C$5,Data!A:B,2,FALSE),FALSE),"timlönegrupp ej vald")</f>
        <v>timlönegrupp ej vald</v>
      </c>
      <c r="E28" s="49"/>
      <c r="F28" s="45"/>
      <c r="G28" s="77">
        <f>IFERROR(E28*D28*ROUND(F28,2)*SUM(VLOOKUP(C28,Data!K:M,3,FALSE)/12),0)</f>
        <v>0</v>
      </c>
      <c r="H28" s="23"/>
      <c r="I28" s="3"/>
    </row>
    <row r="29" spans="1:9" x14ac:dyDescent="0.25">
      <c r="A29" s="7"/>
      <c r="B29" s="8"/>
      <c r="C29" s="5"/>
      <c r="D29" s="76" t="str">
        <f>IFERROR(VLOOKUP(C29,Data!K:L,VLOOKUP('Generella inställningar'!$C$5,Data!A:B,2,FALSE),FALSE),"timlönegrupp ej vald")</f>
        <v>timlönegrupp ej vald</v>
      </c>
      <c r="E29" s="49"/>
      <c r="F29" s="45"/>
      <c r="G29" s="77">
        <f>IFERROR(E29*D29*ROUND(F29,2)*SUM(VLOOKUP(C29,Data!K:M,3,FALSE)/12),0)</f>
        <v>0</v>
      </c>
      <c r="H29" s="23"/>
      <c r="I29" s="3"/>
    </row>
    <row r="30" spans="1:9" x14ac:dyDescent="0.25">
      <c r="A30" s="7"/>
      <c r="B30" s="8"/>
      <c r="C30" s="5"/>
      <c r="D30" s="76" t="str">
        <f>IFERROR(VLOOKUP(C30,Data!K:L,VLOOKUP('Generella inställningar'!$C$5,Data!A:B,2,FALSE),FALSE),"timlönegrupp ej vald")</f>
        <v>timlönegrupp ej vald</v>
      </c>
      <c r="E30" s="49"/>
      <c r="F30" s="45"/>
      <c r="G30" s="77">
        <f>IFERROR(E30*D30*ROUND(F30,2)*SUM(VLOOKUP(C30,Data!K:M,3,FALSE)/12),0)</f>
        <v>0</v>
      </c>
      <c r="H30" s="23"/>
      <c r="I30" s="3"/>
    </row>
    <row r="31" spans="1:9" x14ac:dyDescent="0.25">
      <c r="A31" s="7"/>
      <c r="B31" s="8"/>
      <c r="C31" s="5"/>
      <c r="D31" s="76" t="str">
        <f>IFERROR(VLOOKUP(C31,Data!K:L,VLOOKUP('Generella inställningar'!$C$5,Data!A:B,2,FALSE),FALSE),"timlönegrupp ej vald")</f>
        <v>timlönegrupp ej vald</v>
      </c>
      <c r="E31" s="49"/>
      <c r="F31" s="45"/>
      <c r="G31" s="77">
        <f>IFERROR(E31*D31*ROUND(F31,2)*SUM(VLOOKUP(C31,Data!K:M,3,FALSE)/12),0)</f>
        <v>0</v>
      </c>
      <c r="H31" s="23"/>
      <c r="I31" s="3"/>
    </row>
    <row r="32" spans="1:9" x14ac:dyDescent="0.25">
      <c r="A32" s="7"/>
      <c r="B32" s="8"/>
      <c r="C32" s="5"/>
      <c r="D32" s="76" t="str">
        <f>IFERROR(VLOOKUP(C32,Data!K:L,VLOOKUP('Generella inställningar'!$C$5,Data!A:B,2,FALSE),FALSE),"timlönegrupp ej vald")</f>
        <v>timlönegrupp ej vald</v>
      </c>
      <c r="E32" s="49"/>
      <c r="F32" s="45"/>
      <c r="G32" s="77">
        <f>IFERROR(E32*D32*ROUND(F32,2)*SUM(VLOOKUP(C32,Data!K:M,3,FALSE)/12),0)</f>
        <v>0</v>
      </c>
      <c r="H32" s="23"/>
      <c r="I32" s="3"/>
    </row>
    <row r="33" spans="1:9" x14ac:dyDescent="0.25">
      <c r="A33" s="70" t="s">
        <v>55</v>
      </c>
      <c r="B33" s="70" t="s">
        <v>39</v>
      </c>
      <c r="C33" s="124" t="s">
        <v>45</v>
      </c>
      <c r="D33" s="125"/>
      <c r="E33" s="70" t="s">
        <v>31</v>
      </c>
      <c r="F33" s="70" t="s">
        <v>16</v>
      </c>
      <c r="G33" s="70" t="s">
        <v>0</v>
      </c>
      <c r="H33" s="75" t="s">
        <v>33</v>
      </c>
      <c r="I33" s="3"/>
    </row>
    <row r="34" spans="1:9" x14ac:dyDescent="0.25">
      <c r="A34" s="7"/>
      <c r="B34" s="8"/>
      <c r="C34" s="122"/>
      <c r="D34" s="123"/>
      <c r="E34" s="8"/>
      <c r="F34" s="8"/>
      <c r="G34" s="77">
        <f>E34*F34</f>
        <v>0</v>
      </c>
      <c r="H34" s="23"/>
      <c r="I34" s="3"/>
    </row>
    <row r="35" spans="1:9" x14ac:dyDescent="0.25">
      <c r="A35" s="7"/>
      <c r="B35" s="8"/>
      <c r="C35" s="122"/>
      <c r="D35" s="123"/>
      <c r="E35" s="8"/>
      <c r="F35" s="8"/>
      <c r="G35" s="77">
        <f t="shared" ref="G35:G45" si="0">E35*F35</f>
        <v>0</v>
      </c>
      <c r="H35" s="23"/>
      <c r="I35" s="3"/>
    </row>
    <row r="36" spans="1:9" x14ac:dyDescent="0.25">
      <c r="A36" s="7"/>
      <c r="B36" s="8"/>
      <c r="C36" s="122"/>
      <c r="D36" s="123"/>
      <c r="E36" s="8"/>
      <c r="F36" s="8"/>
      <c r="G36" s="77">
        <f t="shared" si="0"/>
        <v>0</v>
      </c>
      <c r="H36" s="23"/>
      <c r="I36" s="3"/>
    </row>
    <row r="37" spans="1:9" x14ac:dyDescent="0.25">
      <c r="A37" s="7"/>
      <c r="B37" s="8"/>
      <c r="C37" s="122"/>
      <c r="D37" s="123"/>
      <c r="E37" s="8"/>
      <c r="F37" s="8"/>
      <c r="G37" s="77">
        <f t="shared" si="0"/>
        <v>0</v>
      </c>
      <c r="H37" s="23"/>
      <c r="I37" s="3"/>
    </row>
    <row r="38" spans="1:9" x14ac:dyDescent="0.25">
      <c r="A38" s="7"/>
      <c r="B38" s="8"/>
      <c r="C38" s="122"/>
      <c r="D38" s="123"/>
      <c r="E38" s="8"/>
      <c r="F38" s="8"/>
      <c r="G38" s="77">
        <f t="shared" si="0"/>
        <v>0</v>
      </c>
      <c r="H38" s="23"/>
      <c r="I38" s="3"/>
    </row>
    <row r="39" spans="1:9" x14ac:dyDescent="0.25">
      <c r="A39" s="7"/>
      <c r="B39" s="8"/>
      <c r="C39" s="122"/>
      <c r="D39" s="123"/>
      <c r="E39" s="8"/>
      <c r="F39" s="8"/>
      <c r="G39" s="77">
        <f t="shared" si="0"/>
        <v>0</v>
      </c>
      <c r="H39" s="23"/>
      <c r="I39" s="3"/>
    </row>
    <row r="40" spans="1:9" x14ac:dyDescent="0.25">
      <c r="A40" s="7"/>
      <c r="B40" s="8"/>
      <c r="C40" s="122"/>
      <c r="D40" s="123"/>
      <c r="E40" s="8"/>
      <c r="F40" s="8"/>
      <c r="G40" s="77">
        <f t="shared" si="0"/>
        <v>0</v>
      </c>
      <c r="H40" s="23"/>
      <c r="I40" s="3"/>
    </row>
    <row r="41" spans="1:9" x14ac:dyDescent="0.25">
      <c r="A41" s="7"/>
      <c r="B41" s="8"/>
      <c r="C41" s="122"/>
      <c r="D41" s="123"/>
      <c r="E41" s="8"/>
      <c r="F41" s="8"/>
      <c r="G41" s="77">
        <f t="shared" si="0"/>
        <v>0</v>
      </c>
      <c r="H41" s="23"/>
      <c r="I41" s="3"/>
    </row>
    <row r="42" spans="1:9" x14ac:dyDescent="0.25">
      <c r="A42" s="7"/>
      <c r="B42" s="8"/>
      <c r="C42" s="122"/>
      <c r="D42" s="123"/>
      <c r="E42" s="8"/>
      <c r="F42" s="8"/>
      <c r="G42" s="77">
        <f t="shared" si="0"/>
        <v>0</v>
      </c>
      <c r="H42" s="23"/>
      <c r="I42" s="3"/>
    </row>
    <row r="43" spans="1:9" x14ac:dyDescent="0.25">
      <c r="A43" s="7"/>
      <c r="B43" s="8"/>
      <c r="C43" s="122"/>
      <c r="D43" s="123"/>
      <c r="E43" s="8"/>
      <c r="F43" s="8"/>
      <c r="G43" s="77">
        <f t="shared" si="0"/>
        <v>0</v>
      </c>
      <c r="H43" s="23"/>
    </row>
    <row r="44" spans="1:9" x14ac:dyDescent="0.25">
      <c r="A44" s="7"/>
      <c r="B44" s="8"/>
      <c r="C44" s="122"/>
      <c r="D44" s="123"/>
      <c r="E44" s="8"/>
      <c r="F44" s="8"/>
      <c r="G44" s="77">
        <f t="shared" si="0"/>
        <v>0</v>
      </c>
      <c r="H44" s="23"/>
    </row>
    <row r="45" spans="1:9" x14ac:dyDescent="0.25">
      <c r="A45" s="7"/>
      <c r="B45" s="8"/>
      <c r="C45" s="122"/>
      <c r="D45" s="123"/>
      <c r="E45" s="8"/>
      <c r="F45" s="8"/>
      <c r="G45" s="77">
        <f t="shared" si="0"/>
        <v>0</v>
      </c>
      <c r="H45" s="23"/>
      <c r="I45" s="10"/>
    </row>
    <row r="47" spans="1:9" ht="15.75" thickBot="1" x14ac:dyDescent="0.3">
      <c r="A47" s="11" t="s">
        <v>32</v>
      </c>
      <c r="B47" s="12"/>
      <c r="C47" s="12"/>
      <c r="D47" s="12"/>
      <c r="E47" s="12"/>
      <c r="F47" s="12"/>
      <c r="G47" s="16">
        <f>SUM(G3:G45)</f>
        <v>0</v>
      </c>
      <c r="H47" s="14"/>
    </row>
    <row r="49" spans="8:8" x14ac:dyDescent="0.25">
      <c r="H49" s="47" t="s">
        <v>71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A1:H1"/>
    <mergeCell ref="C33:D33"/>
    <mergeCell ref="C34:D34"/>
    <mergeCell ref="C35:D35"/>
    <mergeCell ref="C36:D36"/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</mergeCells>
  <phoneticPr fontId="17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A3" sqref="A3"/>
    </sheetView>
  </sheetViews>
  <sheetFormatPr defaultColWidth="10.7109375" defaultRowHeight="15" x14ac:dyDescent="0.25"/>
  <cols>
    <col min="1" max="1" width="33" style="4" customWidth="1"/>
    <col min="2" max="2" width="21" style="4" customWidth="1"/>
    <col min="3" max="3" width="14.28515625" style="4" bestFit="1" customWidth="1"/>
    <col min="4" max="4" width="46.5703125" style="4" customWidth="1"/>
    <col min="5" max="16384" width="10.7109375" style="4"/>
  </cols>
  <sheetData>
    <row r="1" spans="1:5" x14ac:dyDescent="0.25">
      <c r="A1" s="118" t="s">
        <v>4</v>
      </c>
      <c r="B1" s="118"/>
      <c r="C1" s="118"/>
      <c r="D1" s="118"/>
    </row>
    <row r="2" spans="1:5" x14ac:dyDescent="0.25">
      <c r="A2" s="78" t="s">
        <v>28</v>
      </c>
      <c r="B2" s="78" t="s">
        <v>39</v>
      </c>
      <c r="C2" s="78" t="s">
        <v>51</v>
      </c>
      <c r="D2" s="78" t="s">
        <v>33</v>
      </c>
    </row>
    <row r="3" spans="1:5" x14ac:dyDescent="0.25">
      <c r="A3" s="7"/>
      <c r="B3" s="39"/>
      <c r="C3" s="39"/>
      <c r="D3" s="23"/>
    </row>
    <row r="4" spans="1:5" x14ac:dyDescent="0.25">
      <c r="A4" s="7"/>
      <c r="B4" s="39"/>
      <c r="C4" s="39"/>
      <c r="D4" s="23"/>
    </row>
    <row r="5" spans="1:5" x14ac:dyDescent="0.25">
      <c r="A5" s="7"/>
      <c r="B5" s="39"/>
      <c r="C5" s="39"/>
      <c r="D5" s="23"/>
    </row>
    <row r="6" spans="1:5" x14ac:dyDescent="0.25">
      <c r="A6" s="7"/>
      <c r="B6" s="39"/>
      <c r="C6" s="39"/>
      <c r="D6" s="23"/>
    </row>
    <row r="7" spans="1:5" x14ac:dyDescent="0.25">
      <c r="A7" s="7"/>
      <c r="B7" s="39"/>
      <c r="C7" s="39"/>
      <c r="D7" s="23"/>
    </row>
    <row r="8" spans="1:5" x14ac:dyDescent="0.25">
      <c r="A8" s="7"/>
      <c r="B8" s="39"/>
      <c r="C8" s="39"/>
      <c r="D8" s="23"/>
    </row>
    <row r="9" spans="1:5" x14ac:dyDescent="0.25">
      <c r="A9" s="7"/>
      <c r="B9" s="39"/>
      <c r="C9" s="39"/>
      <c r="D9" s="23"/>
    </row>
    <row r="10" spans="1:5" x14ac:dyDescent="0.25">
      <c r="A10" s="7"/>
      <c r="B10" s="39"/>
      <c r="C10" s="39"/>
      <c r="D10" s="23"/>
    </row>
    <row r="12" spans="1:5" ht="15.75" thickBot="1" x14ac:dyDescent="0.3">
      <c r="A12" s="11" t="s">
        <v>32</v>
      </c>
      <c r="B12" s="11"/>
      <c r="C12" s="16">
        <f>SUM(C3:C10)</f>
        <v>0</v>
      </c>
      <c r="D12" s="12"/>
      <c r="E12" s="9"/>
    </row>
    <row r="13" spans="1:5" x14ac:dyDescent="0.25">
      <c r="A13" s="9"/>
      <c r="B13" s="9"/>
      <c r="C13" s="9"/>
      <c r="D13" s="9"/>
      <c r="E13" s="9"/>
    </row>
    <row r="14" spans="1:5" x14ac:dyDescent="0.25">
      <c r="A14" s="118" t="s">
        <v>5</v>
      </c>
      <c r="B14" s="118"/>
      <c r="C14" s="118"/>
      <c r="D14" s="118"/>
    </row>
    <row r="15" spans="1:5" x14ac:dyDescent="0.25">
      <c r="A15" s="78" t="s">
        <v>52</v>
      </c>
      <c r="B15" s="78" t="s">
        <v>36</v>
      </c>
      <c r="C15" s="78" t="s">
        <v>51</v>
      </c>
      <c r="D15" s="78" t="s">
        <v>33</v>
      </c>
    </row>
    <row r="16" spans="1:5" x14ac:dyDescent="0.25">
      <c r="A16" s="77" t="s">
        <v>6</v>
      </c>
      <c r="B16" s="77"/>
      <c r="C16" s="40"/>
      <c r="D16" s="23"/>
    </row>
    <row r="18" spans="1:4" ht="15.75" thickBot="1" x14ac:dyDescent="0.3">
      <c r="A18" s="11" t="s">
        <v>32</v>
      </c>
      <c r="B18" s="11"/>
      <c r="C18" s="16">
        <f>SUM(C16)</f>
        <v>0</v>
      </c>
      <c r="D18" s="12"/>
    </row>
    <row r="20" spans="1:4" x14ac:dyDescent="0.25">
      <c r="D20" s="47" t="s">
        <v>130</v>
      </c>
    </row>
  </sheetData>
  <sheetProtection algorithmName="SHA-512" hashValue="K3DKeyC1g3wWU99ghsc5Ja70j66yZImyiH21Ex27dKiPJL9WLLIcfusE4dYdGHEeShHBt50MGi5uxoNwWDym3A==" saltValue="h14Ba+WFAcuZ6XgWCkP2sw==" spinCount="100000" sheet="1" objects="1" scenarios="1" formatColumns="0" formatRows="0"/>
  <mergeCells count="2">
    <mergeCell ref="A1:D1"/>
    <mergeCell ref="A14:D14"/>
  </mergeCells>
  <phoneticPr fontId="17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109375" defaultRowHeight="15" x14ac:dyDescent="0.25"/>
  <cols>
    <col min="1" max="1" width="31.5703125" style="4" customWidth="1"/>
    <col min="2" max="2" width="10.42578125" style="4" customWidth="1"/>
    <col min="3" max="3" width="45.42578125" style="4" customWidth="1"/>
    <col min="4" max="4" width="19.7109375" style="15" customWidth="1"/>
    <col min="5" max="5" width="9.7109375" style="15" customWidth="1"/>
    <col min="6" max="6" width="11" style="15" customWidth="1"/>
    <col min="7" max="7" width="11.7109375" style="4" customWidth="1"/>
    <col min="8" max="8" width="38.7109375" style="9" customWidth="1"/>
    <col min="9" max="9" width="28.42578125" style="9" customWidth="1"/>
    <col min="10" max="10" width="47.28515625" style="4" customWidth="1"/>
    <col min="11" max="11" width="25.42578125" style="4" customWidth="1"/>
    <col min="12" max="12" width="39.7109375" style="4" customWidth="1"/>
    <col min="13" max="13" width="24.7109375" style="4" customWidth="1"/>
    <col min="14" max="14" width="8.7109375" style="4"/>
    <col min="15" max="15" width="38.42578125" style="4" customWidth="1"/>
    <col min="16" max="16" width="24" style="4" customWidth="1"/>
    <col min="17" max="17" width="32" style="4" customWidth="1"/>
    <col min="18" max="18" width="8.7109375" style="4"/>
    <col min="19" max="19" width="13.42578125" style="4" customWidth="1"/>
    <col min="20" max="20" width="10.28515625" style="4" customWidth="1"/>
    <col min="21" max="21" width="14.7109375" style="4" customWidth="1"/>
    <col min="22" max="16384" width="8.7109375" style="4"/>
  </cols>
  <sheetData>
    <row r="1" spans="1:9" x14ac:dyDescent="0.25">
      <c r="A1" s="118" t="s">
        <v>103</v>
      </c>
      <c r="B1" s="118"/>
      <c r="C1" s="118"/>
      <c r="D1" s="118"/>
      <c r="E1" s="118"/>
      <c r="F1" s="118"/>
      <c r="G1" s="118"/>
      <c r="H1" s="118"/>
    </row>
    <row r="2" spans="1:9" ht="42.75" customHeight="1" x14ac:dyDescent="0.25">
      <c r="A2" s="75" t="s">
        <v>54</v>
      </c>
      <c r="B2" s="70" t="s">
        <v>39</v>
      </c>
      <c r="C2" s="70" t="s">
        <v>42</v>
      </c>
      <c r="D2" s="70" t="s">
        <v>29</v>
      </c>
      <c r="E2" s="75" t="s">
        <v>66</v>
      </c>
      <c r="F2" s="75" t="s">
        <v>69</v>
      </c>
      <c r="G2" s="70" t="s">
        <v>0</v>
      </c>
      <c r="H2" s="70" t="s">
        <v>33</v>
      </c>
      <c r="I2" s="3"/>
    </row>
    <row r="3" spans="1:9" x14ac:dyDescent="0.25">
      <c r="A3" s="7"/>
      <c r="B3" s="8"/>
      <c r="C3" s="5"/>
      <c r="D3" s="76" t="str">
        <f>IFERROR(VLOOKUP(C3,Data!K:L,VLOOKUP('Generella inställningar'!$C$5,Data!A:B,2,FALSE),FALSE),"timlönegrupp ej vald")</f>
        <v>timlönegrupp ej vald</v>
      </c>
      <c r="E3" s="56"/>
      <c r="F3" s="44"/>
      <c r="G3" s="77">
        <f>IFERROR(E3*D3*ROUND(F3,2)*SUM(VLOOKUP(C3,Data!K:M,3,FALSE)/12),0)</f>
        <v>0</v>
      </c>
      <c r="H3" s="23"/>
      <c r="I3" s="3"/>
    </row>
    <row r="4" spans="1:9" x14ac:dyDescent="0.25">
      <c r="A4" s="7"/>
      <c r="B4" s="8"/>
      <c r="C4" s="5"/>
      <c r="D4" s="76" t="str">
        <f>IFERROR(VLOOKUP(C4,Data!K:L,VLOOKUP('Generella inställningar'!$C$5,Data!A:B,2,FALSE),FALSE),"timlönegrupp ej vald")</f>
        <v>timlönegrupp ej vald</v>
      </c>
      <c r="E4" s="56"/>
      <c r="F4" s="44"/>
      <c r="G4" s="77">
        <f>IFERROR(E4*D4*ROUND(F4,2)*SUM(VLOOKUP(C4,Data!K:M,3,FALSE)/12),0)</f>
        <v>0</v>
      </c>
      <c r="H4" s="23"/>
      <c r="I4" s="3"/>
    </row>
    <row r="5" spans="1:9" ht="15.75" customHeight="1" x14ac:dyDescent="0.25">
      <c r="A5" s="7"/>
      <c r="B5" s="8"/>
      <c r="C5" s="5"/>
      <c r="D5" s="76" t="str">
        <f>IFERROR(VLOOKUP(C5,Data!K:L,VLOOKUP('Generella inställningar'!$C$5,Data!A:B,2,FALSE),FALSE),"timlönegrupp ej vald")</f>
        <v>timlönegrupp ej vald</v>
      </c>
      <c r="E5" s="56"/>
      <c r="F5" s="44"/>
      <c r="G5" s="77">
        <f>IFERROR(E5*D5*ROUND(F5,2)*SUM(VLOOKUP(C5,Data!K:M,3,FALSE)/12),0)</f>
        <v>0</v>
      </c>
      <c r="H5" s="23"/>
      <c r="I5" s="3"/>
    </row>
    <row r="6" spans="1:9" x14ac:dyDescent="0.25">
      <c r="A6" s="7"/>
      <c r="B6" s="8"/>
      <c r="C6" s="5"/>
      <c r="D6" s="76" t="str">
        <f>IFERROR(VLOOKUP(C6,Data!K:L,VLOOKUP('Generella inställningar'!$C$5,Data!A:B,2,FALSE),FALSE),"timlönegrupp ej vald")</f>
        <v>timlönegrupp ej vald</v>
      </c>
      <c r="E6" s="56"/>
      <c r="F6" s="44"/>
      <c r="G6" s="77">
        <f>IFERROR(E6*D6*ROUND(F6,2)*SUM(VLOOKUP(C6,Data!K:M,3,FALSE)/12),0)</f>
        <v>0</v>
      </c>
      <c r="H6" s="23"/>
      <c r="I6" s="3"/>
    </row>
    <row r="7" spans="1:9" ht="15" customHeight="1" x14ac:dyDescent="0.25">
      <c r="A7" s="7"/>
      <c r="B7" s="8"/>
      <c r="C7" s="5"/>
      <c r="D7" s="76" t="str">
        <f>IFERROR(VLOOKUP(C7,Data!K:L,VLOOKUP('Generella inställningar'!$C$5,Data!A:B,2,FALSE),FALSE),"timlönegrupp ej vald")</f>
        <v>timlönegrupp ej vald</v>
      </c>
      <c r="E7" s="56"/>
      <c r="F7" s="44"/>
      <c r="G7" s="77">
        <f>IFERROR(E7*D7*ROUND(F7,2)*SUM(VLOOKUP(C7,Data!K:M,3,FALSE)/12),0)</f>
        <v>0</v>
      </c>
      <c r="H7" s="23"/>
      <c r="I7" s="3"/>
    </row>
    <row r="8" spans="1:9" ht="15" customHeight="1" x14ac:dyDescent="0.25">
      <c r="A8" s="7"/>
      <c r="B8" s="8"/>
      <c r="C8" s="5"/>
      <c r="D8" s="76" t="str">
        <f>IFERROR(VLOOKUP(C8,Data!K:L,VLOOKUP('Generella inställningar'!$C$5,Data!A:B,2,FALSE),FALSE),"timlönegrupp ej vald")</f>
        <v>timlönegrupp ej vald</v>
      </c>
      <c r="E8" s="56"/>
      <c r="F8" s="44"/>
      <c r="G8" s="77">
        <f>IFERROR(E8*D8*ROUND(F8,2)*SUM(VLOOKUP(C8,Data!K:M,3,FALSE)/12),0)</f>
        <v>0</v>
      </c>
      <c r="H8" s="23"/>
      <c r="I8" s="3"/>
    </row>
    <row r="9" spans="1:9" ht="15" customHeight="1" x14ac:dyDescent="0.25">
      <c r="A9" s="7"/>
      <c r="B9" s="8"/>
      <c r="C9" s="5"/>
      <c r="D9" s="76" t="str">
        <f>IFERROR(VLOOKUP(C9,Data!K:L,VLOOKUP('Generella inställningar'!$C$5,Data!A:B,2,FALSE),FALSE),"timlönegrupp ej vald")</f>
        <v>timlönegrupp ej vald</v>
      </c>
      <c r="E9" s="56"/>
      <c r="F9" s="44"/>
      <c r="G9" s="77">
        <f>IFERROR(E9*D9*ROUND(F9,2)*SUM(VLOOKUP(C9,Data!K:M,3,FALSE)/12),0)</f>
        <v>0</v>
      </c>
      <c r="H9" s="23"/>
      <c r="I9" s="3"/>
    </row>
    <row r="10" spans="1:9" ht="15" customHeight="1" x14ac:dyDescent="0.25">
      <c r="A10" s="7"/>
      <c r="B10" s="8"/>
      <c r="C10" s="5"/>
      <c r="D10" s="76" t="str">
        <f>IFERROR(VLOOKUP(C10,Data!K:L,VLOOKUP('Generella inställningar'!$C$5,Data!A:B,2,FALSE),FALSE),"timlönegrupp ej vald")</f>
        <v>timlönegrupp ej vald</v>
      </c>
      <c r="E10" s="56"/>
      <c r="F10" s="44"/>
      <c r="G10" s="77">
        <f>IFERROR(E10*D10*ROUND(F10,2)*SUM(VLOOKUP(C10,Data!K:M,3,FALSE)/12),0)</f>
        <v>0</v>
      </c>
      <c r="H10" s="23"/>
      <c r="I10" s="3"/>
    </row>
    <row r="11" spans="1:9" ht="15" customHeight="1" x14ac:dyDescent="0.25">
      <c r="A11" s="7"/>
      <c r="B11" s="8"/>
      <c r="C11" s="5"/>
      <c r="D11" s="76" t="str">
        <f>IFERROR(VLOOKUP(C11,Data!K:L,VLOOKUP('Generella inställningar'!$C$5,Data!A:B,2,FALSE),FALSE),"timlönegrupp ej vald")</f>
        <v>timlönegrupp ej vald</v>
      </c>
      <c r="E11" s="56"/>
      <c r="F11" s="44"/>
      <c r="G11" s="77">
        <f>IFERROR(E11*D11*ROUND(F11,2)*SUM(VLOOKUP(C11,Data!K:M,3,FALSE)/12),0)</f>
        <v>0</v>
      </c>
      <c r="H11" s="23"/>
      <c r="I11" s="3"/>
    </row>
    <row r="12" spans="1:9" ht="15" customHeight="1" x14ac:dyDescent="0.25">
      <c r="A12" s="7"/>
      <c r="B12" s="8"/>
      <c r="C12" s="5"/>
      <c r="D12" s="76" t="str">
        <f>IFERROR(VLOOKUP(C12,Data!K:L,VLOOKUP('Generella inställningar'!$C$5,Data!A:B,2,FALSE),FALSE),"timlönegrupp ej vald")</f>
        <v>timlönegrupp ej vald</v>
      </c>
      <c r="E12" s="56"/>
      <c r="F12" s="44"/>
      <c r="G12" s="77">
        <f>IFERROR(E12*D12*ROUND(F12,2)*SUM(VLOOKUP(C12,Data!K:M,3,FALSE)/12),0)</f>
        <v>0</v>
      </c>
      <c r="H12" s="23"/>
      <c r="I12" s="3"/>
    </row>
    <row r="13" spans="1:9" ht="15" customHeight="1" x14ac:dyDescent="0.25">
      <c r="A13" s="7"/>
      <c r="B13" s="8"/>
      <c r="C13" s="5"/>
      <c r="D13" s="76" t="str">
        <f>IFERROR(VLOOKUP(C13,Data!K:L,VLOOKUP('Generella inställningar'!$C$5,Data!A:B,2,FALSE),FALSE),"timlönegrupp ej vald")</f>
        <v>timlönegrupp ej vald</v>
      </c>
      <c r="E13" s="56"/>
      <c r="F13" s="44"/>
      <c r="G13" s="77">
        <f>IFERROR(E13*D13*ROUND(F13,2)*SUM(VLOOKUP(C13,Data!K:M,3,FALSE)/12),0)</f>
        <v>0</v>
      </c>
      <c r="H13" s="23"/>
      <c r="I13" s="3"/>
    </row>
    <row r="14" spans="1:9" ht="15" customHeight="1" x14ac:dyDescent="0.25">
      <c r="A14" s="7"/>
      <c r="B14" s="8"/>
      <c r="C14" s="5"/>
      <c r="D14" s="76" t="str">
        <f>IFERROR(VLOOKUP(C14,Data!K:L,VLOOKUP('Generella inställningar'!$C$5,Data!A:B,2,FALSE),FALSE),"timlönegrupp ej vald")</f>
        <v>timlönegrupp ej vald</v>
      </c>
      <c r="E14" s="56"/>
      <c r="F14" s="44"/>
      <c r="G14" s="77">
        <f>IFERROR(E14*D14*ROUND(F14,2)*SUM(VLOOKUP(C14,Data!K:M,3,FALSE)/12),0)</f>
        <v>0</v>
      </c>
      <c r="H14" s="23"/>
      <c r="I14" s="3"/>
    </row>
    <row r="15" spans="1:9" ht="15" customHeight="1" x14ac:dyDescent="0.25">
      <c r="A15" s="7"/>
      <c r="B15" s="8"/>
      <c r="C15" s="5"/>
      <c r="D15" s="76" t="str">
        <f>IFERROR(VLOOKUP(C15,Data!K:L,VLOOKUP('Generella inställningar'!$C$5,Data!A:B,2,FALSE),FALSE),"timlönegrupp ej vald")</f>
        <v>timlönegrupp ej vald</v>
      </c>
      <c r="E15" s="56"/>
      <c r="F15" s="44"/>
      <c r="G15" s="77">
        <f>IFERROR(E15*D15*ROUND(F15,2)*SUM(VLOOKUP(C15,Data!K:M,3,FALSE)/12),0)</f>
        <v>0</v>
      </c>
      <c r="H15" s="23"/>
      <c r="I15" s="3"/>
    </row>
    <row r="16" spans="1:9" ht="15" customHeight="1" x14ac:dyDescent="0.25">
      <c r="A16" s="7"/>
      <c r="B16" s="8"/>
      <c r="C16" s="5"/>
      <c r="D16" s="76" t="str">
        <f>IFERROR(VLOOKUP(C16,Data!K:L,VLOOKUP('Generella inställningar'!$C$5,Data!A:B,2,FALSE),FALSE),"timlönegrupp ej vald")</f>
        <v>timlönegrupp ej vald</v>
      </c>
      <c r="E16" s="56"/>
      <c r="F16" s="44"/>
      <c r="G16" s="77">
        <f>IFERROR(E16*D16*ROUND(F16,2)*SUM(VLOOKUP(C16,Data!K:M,3,FALSE)/12),0)</f>
        <v>0</v>
      </c>
      <c r="H16" s="23"/>
      <c r="I16" s="3"/>
    </row>
    <row r="17" spans="1:9" ht="15" customHeight="1" x14ac:dyDescent="0.25">
      <c r="A17" s="7"/>
      <c r="B17" s="8"/>
      <c r="C17" s="5"/>
      <c r="D17" s="76" t="str">
        <f>IFERROR(VLOOKUP(C17,Data!K:L,VLOOKUP('Generella inställningar'!$C$5,Data!A:B,2,FALSE),FALSE),"timlönegrupp ej vald")</f>
        <v>timlönegrupp ej vald</v>
      </c>
      <c r="E17" s="56"/>
      <c r="F17" s="44"/>
      <c r="G17" s="77">
        <f>IFERROR(E17*D17*ROUND(F17,2)*SUM(VLOOKUP(C17,Data!K:M,3,FALSE)/12),0)</f>
        <v>0</v>
      </c>
      <c r="H17" s="23"/>
      <c r="I17" s="3"/>
    </row>
    <row r="18" spans="1:9" ht="15" customHeight="1" x14ac:dyDescent="0.25">
      <c r="A18" s="7"/>
      <c r="B18" s="8"/>
      <c r="C18" s="5"/>
      <c r="D18" s="76" t="str">
        <f>IFERROR(VLOOKUP(C18,Data!K:L,VLOOKUP('Generella inställningar'!$C$5,Data!A:B,2,FALSE),FALSE),"timlönegrupp ej vald")</f>
        <v>timlönegrupp ej vald</v>
      </c>
      <c r="E18" s="56"/>
      <c r="F18" s="44"/>
      <c r="G18" s="77">
        <f>IFERROR(E18*D18*ROUND(F18,2)*SUM(VLOOKUP(C18,Data!K:M,3,FALSE)/12),0)</f>
        <v>0</v>
      </c>
      <c r="H18" s="23"/>
      <c r="I18" s="3"/>
    </row>
    <row r="19" spans="1:9" x14ac:dyDescent="0.25">
      <c r="A19" s="7"/>
      <c r="B19" s="8"/>
      <c r="C19" s="5"/>
      <c r="D19" s="76" t="str">
        <f>IFERROR(VLOOKUP(C19,Data!K:L,VLOOKUP('Generella inställningar'!$C$5,Data!A:B,2,FALSE),FALSE),"timlönegrupp ej vald")</f>
        <v>timlönegrupp ej vald</v>
      </c>
      <c r="E19" s="56"/>
      <c r="F19" s="44"/>
      <c r="G19" s="77">
        <f>IFERROR(E19*D19*ROUND(F19,2)*SUM(VLOOKUP(C19,Data!K:M,3,FALSE)/12),0)</f>
        <v>0</v>
      </c>
      <c r="H19" s="23"/>
      <c r="I19" s="3"/>
    </row>
    <row r="20" spans="1:9" x14ac:dyDescent="0.25">
      <c r="A20" s="7"/>
      <c r="B20" s="8"/>
      <c r="C20" s="5"/>
      <c r="D20" s="76" t="str">
        <f>IFERROR(VLOOKUP(C20,Data!K:L,VLOOKUP('Generella inställningar'!$C$5,Data!A:B,2,FALSE),FALSE),"timlönegrupp ej vald")</f>
        <v>timlönegrupp ej vald</v>
      </c>
      <c r="E20" s="56"/>
      <c r="F20" s="44"/>
      <c r="G20" s="77">
        <f>IFERROR(E20*D20*ROUND(F20,2)*SUM(VLOOKUP(C20,Data!K:M,3,FALSE)/12),0)</f>
        <v>0</v>
      </c>
      <c r="H20" s="23"/>
      <c r="I20" s="6"/>
    </row>
    <row r="21" spans="1:9" x14ac:dyDescent="0.25">
      <c r="A21" s="7"/>
      <c r="B21" s="8"/>
      <c r="C21" s="5"/>
      <c r="D21" s="76" t="str">
        <f>IFERROR(VLOOKUP(C21,Data!K:L,VLOOKUP('Generella inställningar'!$C$5,Data!A:B,2,FALSE),FALSE),"timlönegrupp ej vald")</f>
        <v>timlönegrupp ej vald</v>
      </c>
      <c r="E21" s="56"/>
      <c r="F21" s="44"/>
      <c r="G21" s="77">
        <f>IFERROR(E21*D21*ROUND(F21,2)*SUM(VLOOKUP(C21,Data!K:M,3,FALSE)/12),0)</f>
        <v>0</v>
      </c>
      <c r="H21" s="23"/>
      <c r="I21" s="3"/>
    </row>
    <row r="22" spans="1:9" x14ac:dyDescent="0.25">
      <c r="A22" s="7"/>
      <c r="B22" s="8"/>
      <c r="C22" s="5"/>
      <c r="D22" s="76" t="str">
        <f>IFERROR(VLOOKUP(C22,Data!K:L,VLOOKUP('Generella inställningar'!$C$5,Data!A:B,2,FALSE),FALSE),"timlönegrupp ej vald")</f>
        <v>timlönegrupp ej vald</v>
      </c>
      <c r="E22" s="56"/>
      <c r="F22" s="44"/>
      <c r="G22" s="77">
        <f>IFERROR(E22*D22*ROUND(F22,2)*SUM(VLOOKUP(C22,Data!K:M,3,FALSE)/12),0)</f>
        <v>0</v>
      </c>
      <c r="H22" s="23"/>
      <c r="I22" s="3"/>
    </row>
    <row r="23" spans="1:9" x14ac:dyDescent="0.25">
      <c r="A23" s="52"/>
      <c r="B23" s="53"/>
      <c r="C23" s="5"/>
      <c r="D23" s="76" t="str">
        <f>IFERROR(VLOOKUP(C23,Data!K:L,VLOOKUP('Generella inställningar'!$C$5,Data!A:B,2,FALSE),FALSE),"timlönegrupp ej vald")</f>
        <v>timlönegrupp ej vald</v>
      </c>
      <c r="E23" s="57"/>
      <c r="F23" s="58"/>
      <c r="G23" s="77">
        <f>IFERROR(E23*D23*ROUND(F23,2)*SUM(VLOOKUP(C23,Data!K:M,3,FALSE)/12),0)</f>
        <v>0</v>
      </c>
      <c r="H23" s="59"/>
      <c r="I23" s="3"/>
    </row>
    <row r="24" spans="1:9" x14ac:dyDescent="0.25">
      <c r="A24" s="7"/>
      <c r="B24" s="8"/>
      <c r="C24" s="5"/>
      <c r="D24" s="76" t="str">
        <f>IFERROR(VLOOKUP(C24,Data!K:L,VLOOKUP('Generella inställningar'!$C$5,Data!A:B,2,FALSE),FALSE),"timlönegrupp ej vald")</f>
        <v>timlönegrupp ej vald</v>
      </c>
      <c r="E24" s="49"/>
      <c r="F24" s="45"/>
      <c r="G24" s="77">
        <f>IFERROR(E24*D24*ROUND(F24,2)*SUM(VLOOKUP(C24,Data!K:M,3,FALSE)/12),0)</f>
        <v>0</v>
      </c>
      <c r="H24" s="23"/>
      <c r="I24" s="3"/>
    </row>
    <row r="25" spans="1:9" x14ac:dyDescent="0.25">
      <c r="A25" s="7"/>
      <c r="B25" s="8"/>
      <c r="C25" s="5"/>
      <c r="D25" s="76" t="str">
        <f>IFERROR(VLOOKUP(C25,Data!K:L,VLOOKUP('Generella inställningar'!$C$5,Data!A:B,2,FALSE),FALSE),"timlönegrupp ej vald")</f>
        <v>timlönegrupp ej vald</v>
      </c>
      <c r="E25" s="49"/>
      <c r="F25" s="45"/>
      <c r="G25" s="77">
        <f>IFERROR(E25*D25*ROUND(F25,2)*SUM(VLOOKUP(C25,Data!K:M,3,FALSE)/12),0)</f>
        <v>0</v>
      </c>
      <c r="H25" s="23"/>
      <c r="I25" s="3"/>
    </row>
    <row r="26" spans="1:9" x14ac:dyDescent="0.25">
      <c r="A26" s="7"/>
      <c r="B26" s="8"/>
      <c r="C26" s="5"/>
      <c r="D26" s="76" t="str">
        <f>IFERROR(VLOOKUP(C26,Data!K:L,VLOOKUP('Generella inställningar'!$C$5,Data!A:B,2,FALSE),FALSE),"timlönegrupp ej vald")</f>
        <v>timlönegrupp ej vald</v>
      </c>
      <c r="E26" s="49"/>
      <c r="F26" s="45"/>
      <c r="G26" s="77">
        <f>IFERROR(E26*D26*ROUND(F26,2)*SUM(VLOOKUP(C26,Data!K:M,3,FALSE)/12),0)</f>
        <v>0</v>
      </c>
      <c r="H26" s="23"/>
      <c r="I26" s="3"/>
    </row>
    <row r="27" spans="1:9" x14ac:dyDescent="0.25">
      <c r="A27" s="7"/>
      <c r="B27" s="8"/>
      <c r="C27" s="5"/>
      <c r="D27" s="76" t="str">
        <f>IFERROR(VLOOKUP(C27,Data!K:L,VLOOKUP('Generella inställningar'!$C$5,Data!A:B,2,FALSE),FALSE),"timlönegrupp ej vald")</f>
        <v>timlönegrupp ej vald</v>
      </c>
      <c r="E27" s="49"/>
      <c r="F27" s="45"/>
      <c r="G27" s="77">
        <f>IFERROR(E27*D27*ROUND(F27,2)*SUM(VLOOKUP(C27,Data!K:M,3,FALSE)/12),0)</f>
        <v>0</v>
      </c>
      <c r="H27" s="23"/>
      <c r="I27" s="3"/>
    </row>
    <row r="28" spans="1:9" x14ac:dyDescent="0.25">
      <c r="A28" s="7"/>
      <c r="B28" s="8"/>
      <c r="C28" s="5"/>
      <c r="D28" s="76" t="str">
        <f>IFERROR(VLOOKUP(C28,Data!K:L,VLOOKUP('Generella inställningar'!$C$5,Data!A:B,2,FALSE),FALSE),"timlönegrupp ej vald")</f>
        <v>timlönegrupp ej vald</v>
      </c>
      <c r="E28" s="49"/>
      <c r="F28" s="45"/>
      <c r="G28" s="77">
        <f>IFERROR(E28*D28*ROUND(F28,2)*SUM(VLOOKUP(C28,Data!K:M,3,FALSE)/12),0)</f>
        <v>0</v>
      </c>
      <c r="H28" s="23"/>
      <c r="I28" s="3"/>
    </row>
    <row r="29" spans="1:9" x14ac:dyDescent="0.25">
      <c r="A29" s="7"/>
      <c r="B29" s="8"/>
      <c r="C29" s="5"/>
      <c r="D29" s="76" t="str">
        <f>IFERROR(VLOOKUP(C29,Data!K:L,VLOOKUP('Generella inställningar'!$C$5,Data!A:B,2,FALSE),FALSE),"timlönegrupp ej vald")</f>
        <v>timlönegrupp ej vald</v>
      </c>
      <c r="E29" s="49"/>
      <c r="F29" s="45"/>
      <c r="G29" s="77">
        <f>IFERROR(E29*D29*ROUND(F29,2)*SUM(VLOOKUP(C29,Data!K:M,3,FALSE)/12),0)</f>
        <v>0</v>
      </c>
      <c r="H29" s="23"/>
      <c r="I29" s="3"/>
    </row>
    <row r="30" spans="1:9" x14ac:dyDescent="0.25">
      <c r="A30" s="7"/>
      <c r="B30" s="8"/>
      <c r="C30" s="5"/>
      <c r="D30" s="76" t="str">
        <f>IFERROR(VLOOKUP(C30,Data!K:L,VLOOKUP('Generella inställningar'!$C$5,Data!A:B,2,FALSE),FALSE),"timlönegrupp ej vald")</f>
        <v>timlönegrupp ej vald</v>
      </c>
      <c r="E30" s="49"/>
      <c r="F30" s="45"/>
      <c r="G30" s="77">
        <f>IFERROR(E30*D30*ROUND(F30,2)*SUM(VLOOKUP(C30,Data!K:M,3,FALSE)/12),0)</f>
        <v>0</v>
      </c>
      <c r="H30" s="23"/>
      <c r="I30" s="3"/>
    </row>
    <row r="31" spans="1:9" x14ac:dyDescent="0.25">
      <c r="A31" s="7"/>
      <c r="B31" s="8"/>
      <c r="C31" s="5"/>
      <c r="D31" s="76" t="str">
        <f>IFERROR(VLOOKUP(C31,Data!K:L,VLOOKUP('Generella inställningar'!$C$5,Data!A:B,2,FALSE),FALSE),"timlönegrupp ej vald")</f>
        <v>timlönegrupp ej vald</v>
      </c>
      <c r="E31" s="49"/>
      <c r="F31" s="45"/>
      <c r="G31" s="77">
        <f>IFERROR(E31*D31*ROUND(F31,2)*SUM(VLOOKUP(C31,Data!K:M,3,FALSE)/12),0)</f>
        <v>0</v>
      </c>
      <c r="H31" s="23"/>
      <c r="I31" s="3"/>
    </row>
    <row r="32" spans="1:9" x14ac:dyDescent="0.25">
      <c r="A32" s="7"/>
      <c r="B32" s="8"/>
      <c r="C32" s="5"/>
      <c r="D32" s="76" t="str">
        <f>IFERROR(VLOOKUP(C32,Data!K:L,VLOOKUP('Generella inställningar'!$C$5,Data!A:B,2,FALSE),FALSE),"timlönegrupp ej vald")</f>
        <v>timlönegrupp ej vald</v>
      </c>
      <c r="E32" s="49"/>
      <c r="F32" s="45"/>
      <c r="G32" s="77">
        <f>IFERROR(E32*D32*ROUND(F32,2)*SUM(VLOOKUP(C32,Data!K:M,3,FALSE)/12),0)</f>
        <v>0</v>
      </c>
      <c r="H32" s="23"/>
      <c r="I32" s="3"/>
    </row>
    <row r="33" spans="1:9" x14ac:dyDescent="0.25">
      <c r="A33" s="70" t="s">
        <v>55</v>
      </c>
      <c r="B33" s="70" t="s">
        <v>39</v>
      </c>
      <c r="C33" s="124" t="s">
        <v>45</v>
      </c>
      <c r="D33" s="125"/>
      <c r="E33" s="70" t="s">
        <v>31</v>
      </c>
      <c r="F33" s="70" t="s">
        <v>16</v>
      </c>
      <c r="G33" s="70" t="s">
        <v>0</v>
      </c>
      <c r="H33" s="75" t="s">
        <v>33</v>
      </c>
      <c r="I33" s="3"/>
    </row>
    <row r="34" spans="1:9" x14ac:dyDescent="0.25">
      <c r="A34" s="7"/>
      <c r="B34" s="8"/>
      <c r="C34" s="122"/>
      <c r="D34" s="123"/>
      <c r="E34" s="8"/>
      <c r="F34" s="8"/>
      <c r="G34" s="77">
        <f>E34*F34</f>
        <v>0</v>
      </c>
      <c r="H34" s="23"/>
      <c r="I34" s="3"/>
    </row>
    <row r="35" spans="1:9" x14ac:dyDescent="0.25">
      <c r="A35" s="7"/>
      <c r="B35" s="8"/>
      <c r="C35" s="122"/>
      <c r="D35" s="123"/>
      <c r="E35" s="8"/>
      <c r="F35" s="8"/>
      <c r="G35" s="77">
        <f t="shared" ref="G35:G45" si="0">E35*F35</f>
        <v>0</v>
      </c>
      <c r="H35" s="23"/>
      <c r="I35" s="3"/>
    </row>
    <row r="36" spans="1:9" x14ac:dyDescent="0.25">
      <c r="A36" s="7"/>
      <c r="B36" s="8"/>
      <c r="C36" s="122"/>
      <c r="D36" s="123"/>
      <c r="E36" s="8"/>
      <c r="F36" s="8"/>
      <c r="G36" s="77">
        <f t="shared" si="0"/>
        <v>0</v>
      </c>
      <c r="H36" s="23"/>
      <c r="I36" s="3"/>
    </row>
    <row r="37" spans="1:9" x14ac:dyDescent="0.25">
      <c r="A37" s="7"/>
      <c r="B37" s="8"/>
      <c r="C37" s="122"/>
      <c r="D37" s="123"/>
      <c r="E37" s="8"/>
      <c r="F37" s="8"/>
      <c r="G37" s="77">
        <f t="shared" si="0"/>
        <v>0</v>
      </c>
      <c r="H37" s="23"/>
      <c r="I37" s="3"/>
    </row>
    <row r="38" spans="1:9" x14ac:dyDescent="0.25">
      <c r="A38" s="7"/>
      <c r="B38" s="8"/>
      <c r="C38" s="122"/>
      <c r="D38" s="123"/>
      <c r="E38" s="8"/>
      <c r="F38" s="8"/>
      <c r="G38" s="77">
        <f t="shared" si="0"/>
        <v>0</v>
      </c>
      <c r="H38" s="23"/>
      <c r="I38" s="3"/>
    </row>
    <row r="39" spans="1:9" x14ac:dyDescent="0.25">
      <c r="A39" s="7"/>
      <c r="B39" s="8"/>
      <c r="C39" s="122"/>
      <c r="D39" s="123"/>
      <c r="E39" s="8"/>
      <c r="F39" s="8"/>
      <c r="G39" s="77">
        <f t="shared" si="0"/>
        <v>0</v>
      </c>
      <c r="H39" s="23"/>
      <c r="I39" s="3"/>
    </row>
    <row r="40" spans="1:9" x14ac:dyDescent="0.25">
      <c r="A40" s="7"/>
      <c r="B40" s="8"/>
      <c r="C40" s="122"/>
      <c r="D40" s="123"/>
      <c r="E40" s="8"/>
      <c r="F40" s="8"/>
      <c r="G40" s="77">
        <f t="shared" si="0"/>
        <v>0</v>
      </c>
      <c r="H40" s="23"/>
      <c r="I40" s="3"/>
    </row>
    <row r="41" spans="1:9" x14ac:dyDescent="0.25">
      <c r="A41" s="7"/>
      <c r="B41" s="8"/>
      <c r="C41" s="122"/>
      <c r="D41" s="123"/>
      <c r="E41" s="8"/>
      <c r="F41" s="8"/>
      <c r="G41" s="77">
        <f t="shared" si="0"/>
        <v>0</v>
      </c>
      <c r="H41" s="23"/>
      <c r="I41" s="3"/>
    </row>
    <row r="42" spans="1:9" x14ac:dyDescent="0.25">
      <c r="A42" s="7"/>
      <c r="B42" s="8"/>
      <c r="C42" s="122"/>
      <c r="D42" s="123"/>
      <c r="E42" s="8"/>
      <c r="F42" s="8"/>
      <c r="G42" s="77">
        <f t="shared" si="0"/>
        <v>0</v>
      </c>
      <c r="H42" s="23"/>
      <c r="I42" s="3"/>
    </row>
    <row r="43" spans="1:9" x14ac:dyDescent="0.25">
      <c r="A43" s="7"/>
      <c r="B43" s="8"/>
      <c r="C43" s="122"/>
      <c r="D43" s="123"/>
      <c r="E43" s="8"/>
      <c r="F43" s="8"/>
      <c r="G43" s="77">
        <f t="shared" si="0"/>
        <v>0</v>
      </c>
      <c r="H43" s="23"/>
    </row>
    <row r="44" spans="1:9" x14ac:dyDescent="0.25">
      <c r="A44" s="7"/>
      <c r="B44" s="8"/>
      <c r="C44" s="122"/>
      <c r="D44" s="123"/>
      <c r="E44" s="8"/>
      <c r="F44" s="8"/>
      <c r="G44" s="77">
        <f t="shared" si="0"/>
        <v>0</v>
      </c>
      <c r="H44" s="23"/>
    </row>
    <row r="45" spans="1:9" x14ac:dyDescent="0.25">
      <c r="A45" s="7"/>
      <c r="B45" s="8"/>
      <c r="C45" s="122"/>
      <c r="D45" s="123"/>
      <c r="E45" s="8"/>
      <c r="F45" s="8"/>
      <c r="G45" s="77">
        <f t="shared" si="0"/>
        <v>0</v>
      </c>
      <c r="H45" s="23"/>
      <c r="I45" s="10"/>
    </row>
    <row r="47" spans="1:9" ht="15.75" thickBot="1" x14ac:dyDescent="0.3">
      <c r="A47" s="11" t="s">
        <v>32</v>
      </c>
      <c r="B47" s="12"/>
      <c r="C47" s="12"/>
      <c r="D47" s="12"/>
      <c r="E47" s="12"/>
      <c r="F47" s="12"/>
      <c r="G47" s="16">
        <f>SUM(G3:G45)</f>
        <v>0</v>
      </c>
      <c r="H47" s="14"/>
    </row>
    <row r="49" spans="8:8" x14ac:dyDescent="0.25">
      <c r="H49" s="47" t="s">
        <v>71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3:D33"/>
    <mergeCell ref="C34:D34"/>
    <mergeCell ref="A1:H1"/>
    <mergeCell ref="C35:D35"/>
    <mergeCell ref="C36:D36"/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</mergeCells>
  <phoneticPr fontId="17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A3" sqref="A3"/>
    </sheetView>
  </sheetViews>
  <sheetFormatPr defaultColWidth="10.7109375" defaultRowHeight="15" x14ac:dyDescent="0.25"/>
  <cols>
    <col min="1" max="1" width="41.42578125" style="4" bestFit="1" customWidth="1"/>
    <col min="2" max="2" width="20.42578125" style="4" customWidth="1"/>
    <col min="3" max="3" width="14.28515625" style="4" bestFit="1" customWidth="1"/>
    <col min="4" max="4" width="30.28515625" style="4" customWidth="1"/>
    <col min="5" max="16384" width="10.7109375" style="4"/>
  </cols>
  <sheetData>
    <row r="1" spans="1:5" x14ac:dyDescent="0.25">
      <c r="A1" s="118" t="s">
        <v>7</v>
      </c>
      <c r="B1" s="118"/>
      <c r="C1" s="118"/>
      <c r="D1" s="118"/>
    </row>
    <row r="2" spans="1:5" x14ac:dyDescent="0.25">
      <c r="A2" s="78" t="s">
        <v>56</v>
      </c>
      <c r="B2" s="78" t="s">
        <v>39</v>
      </c>
      <c r="C2" s="78" t="s">
        <v>51</v>
      </c>
      <c r="D2" s="78" t="s">
        <v>33</v>
      </c>
    </row>
    <row r="3" spans="1:5" x14ac:dyDescent="0.25">
      <c r="A3" s="7"/>
      <c r="B3" s="7"/>
      <c r="C3" s="39"/>
      <c r="D3" s="23"/>
    </row>
    <row r="4" spans="1:5" x14ac:dyDescent="0.25">
      <c r="A4" s="7"/>
      <c r="B4" s="7"/>
      <c r="C4" s="39"/>
      <c r="D4" s="23"/>
    </row>
    <row r="5" spans="1:5" x14ac:dyDescent="0.25">
      <c r="A5" s="7"/>
      <c r="B5" s="7"/>
      <c r="C5" s="39"/>
      <c r="D5" s="23"/>
    </row>
    <row r="6" spans="1:5" x14ac:dyDescent="0.25">
      <c r="A6" s="7"/>
      <c r="B6" s="7"/>
      <c r="C6" s="39"/>
      <c r="D6" s="23"/>
    </row>
    <row r="7" spans="1:5" x14ac:dyDescent="0.25">
      <c r="A7" s="7"/>
      <c r="B7" s="7"/>
      <c r="C7" s="39"/>
      <c r="D7" s="23"/>
    </row>
    <row r="8" spans="1:5" x14ac:dyDescent="0.25">
      <c r="A8" s="7"/>
      <c r="B8" s="7"/>
      <c r="C8" s="39"/>
      <c r="D8" s="23"/>
    </row>
    <row r="9" spans="1:5" x14ac:dyDescent="0.25">
      <c r="A9" s="7"/>
      <c r="B9" s="7"/>
      <c r="C9" s="39"/>
      <c r="D9" s="23"/>
    </row>
    <row r="10" spans="1:5" x14ac:dyDescent="0.25">
      <c r="A10" s="7"/>
      <c r="B10" s="7"/>
      <c r="C10" s="39"/>
      <c r="D10" s="23"/>
    </row>
    <row r="11" spans="1:5" x14ac:dyDescent="0.25">
      <c r="A11" s="7"/>
      <c r="B11" s="7"/>
      <c r="C11" s="39"/>
      <c r="D11" s="23"/>
    </row>
    <row r="12" spans="1:5" x14ac:dyDescent="0.25">
      <c r="A12" s="7"/>
      <c r="B12" s="7"/>
      <c r="C12" s="39"/>
      <c r="D12" s="23"/>
    </row>
    <row r="13" spans="1:5" x14ac:dyDescent="0.25">
      <c r="A13" s="7"/>
      <c r="B13" s="7"/>
      <c r="C13" s="39"/>
      <c r="D13" s="23"/>
    </row>
    <row r="15" spans="1:5" ht="15.75" thickBot="1" x14ac:dyDescent="0.3">
      <c r="A15" s="11" t="s">
        <v>32</v>
      </c>
      <c r="B15" s="11"/>
      <c r="C15" s="16">
        <f>SUM(C3:C13)</f>
        <v>0</v>
      </c>
      <c r="D15" s="12"/>
      <c r="E15" s="9"/>
    </row>
    <row r="16" spans="1:5" x14ac:dyDescent="0.25">
      <c r="A16" s="17"/>
      <c r="B16" s="17"/>
      <c r="C16" s="18"/>
      <c r="D16" s="18"/>
      <c r="E16" s="9"/>
    </row>
    <row r="17" spans="1:4" x14ac:dyDescent="0.25">
      <c r="A17" s="118" t="s">
        <v>53</v>
      </c>
      <c r="B17" s="118"/>
      <c r="C17" s="118"/>
      <c r="D17" s="118"/>
    </row>
    <row r="18" spans="1:4" x14ac:dyDescent="0.25">
      <c r="A18" s="78" t="s">
        <v>52</v>
      </c>
      <c r="B18" s="78" t="s">
        <v>36</v>
      </c>
      <c r="C18" s="78" t="s">
        <v>51</v>
      </c>
      <c r="D18" s="78" t="s">
        <v>33</v>
      </c>
    </row>
    <row r="19" spans="1:4" x14ac:dyDescent="0.25">
      <c r="A19" s="77" t="s">
        <v>6</v>
      </c>
      <c r="B19" s="77"/>
      <c r="C19" s="41"/>
      <c r="D19" s="23"/>
    </row>
    <row r="20" spans="1:4" x14ac:dyDescent="0.25">
      <c r="A20" s="77" t="s">
        <v>8</v>
      </c>
      <c r="B20" s="77"/>
      <c r="C20" s="40"/>
      <c r="D20" s="23"/>
    </row>
    <row r="21" spans="1:4" x14ac:dyDescent="0.25">
      <c r="A21" s="19"/>
      <c r="B21" s="20"/>
    </row>
    <row r="22" spans="1:4" ht="15.75" thickBot="1" x14ac:dyDescent="0.3">
      <c r="A22" s="11" t="s">
        <v>32</v>
      </c>
      <c r="B22" s="11"/>
      <c r="C22" s="16">
        <f>SUM(C19:C20)</f>
        <v>0</v>
      </c>
      <c r="D22" s="12"/>
    </row>
    <row r="24" spans="1:4" x14ac:dyDescent="0.25">
      <c r="D24" s="47" t="s">
        <v>125</v>
      </c>
    </row>
  </sheetData>
  <sheetProtection algorithmName="SHA-512" hashValue="uzcbg0N+MRu/TNQYaAq2IzuH+7KiJFFXJVjMWuAbTLkhsbMN8LtvRG21aWmFEr/shxxebnkrimUBeUoSZ16uJw==" saltValue="QqoxPc9/7UVm9qD+ruW/hA==" spinCount="100000" sheet="1" formatColumns="0" formatRows="0"/>
  <mergeCells count="2">
    <mergeCell ref="A1:D1"/>
    <mergeCell ref="A17:D17"/>
  </mergeCells>
  <phoneticPr fontId="17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G1" workbookViewId="0">
      <selection activeCell="L18" sqref="L18"/>
    </sheetView>
  </sheetViews>
  <sheetFormatPr defaultColWidth="10.7109375" defaultRowHeight="15" x14ac:dyDescent="0.25"/>
  <cols>
    <col min="1" max="1" width="34.28515625" style="4" bestFit="1" customWidth="1"/>
    <col min="2" max="2" width="40.7109375" style="4" bestFit="1" customWidth="1"/>
    <col min="3" max="3" width="21" style="4" bestFit="1" customWidth="1"/>
    <col min="4" max="4" width="17.28515625" style="4" bestFit="1" customWidth="1"/>
    <col min="5" max="5" width="42.28515625" style="4" bestFit="1" customWidth="1"/>
    <col min="6" max="6" width="42.28515625" style="4" customWidth="1"/>
    <col min="7" max="7" width="23" style="4" bestFit="1" customWidth="1"/>
    <col min="8" max="8" width="22.42578125" style="4" bestFit="1" customWidth="1"/>
    <col min="9" max="9" width="12" style="4" bestFit="1" customWidth="1"/>
    <col min="10" max="10" width="22.28515625" style="4" bestFit="1" customWidth="1"/>
    <col min="11" max="11" width="57.42578125" style="4" customWidth="1"/>
    <col min="12" max="12" width="9.28515625" style="4" customWidth="1"/>
    <col min="13" max="13" width="22.28515625" style="4" bestFit="1" customWidth="1"/>
    <col min="14" max="15" width="10.7109375" style="4"/>
    <col min="16" max="16" width="57" style="4" bestFit="1" customWidth="1"/>
    <col min="17" max="16384" width="10.7109375" style="4"/>
  </cols>
  <sheetData>
    <row r="1" spans="1:15" x14ac:dyDescent="0.25">
      <c r="A1" s="27" t="s">
        <v>46</v>
      </c>
      <c r="B1" s="28" t="s">
        <v>68</v>
      </c>
      <c r="C1" s="28" t="s">
        <v>61</v>
      </c>
      <c r="D1" s="29" t="s">
        <v>38</v>
      </c>
      <c r="E1" s="27" t="s">
        <v>47</v>
      </c>
      <c r="F1" s="28" t="s">
        <v>48</v>
      </c>
      <c r="G1" s="30" t="s">
        <v>43</v>
      </c>
      <c r="H1" s="27" t="s">
        <v>49</v>
      </c>
      <c r="I1" s="27" t="s">
        <v>50</v>
      </c>
      <c r="J1" s="27" t="s">
        <v>70</v>
      </c>
      <c r="K1" s="29" t="s">
        <v>27</v>
      </c>
      <c r="L1" s="29" t="s">
        <v>29</v>
      </c>
      <c r="M1" s="29" t="s">
        <v>70</v>
      </c>
      <c r="N1" s="50" t="s">
        <v>101</v>
      </c>
      <c r="O1" s="54" t="s">
        <v>102</v>
      </c>
    </row>
    <row r="2" spans="1:15" x14ac:dyDescent="0.25">
      <c r="A2" s="31" t="s">
        <v>72</v>
      </c>
      <c r="B2" s="32">
        <v>2</v>
      </c>
      <c r="C2" s="32" t="s">
        <v>62</v>
      </c>
      <c r="D2" s="33" t="s">
        <v>67</v>
      </c>
      <c r="E2" s="31" t="s">
        <v>30</v>
      </c>
      <c r="F2" s="34">
        <v>0.15</v>
      </c>
      <c r="G2" s="35" t="s">
        <v>108</v>
      </c>
      <c r="H2" s="36" t="s">
        <v>17</v>
      </c>
      <c r="I2" s="27">
        <v>32</v>
      </c>
      <c r="J2" s="27">
        <v>1862</v>
      </c>
      <c r="K2" s="33"/>
      <c r="L2" s="33">
        <v>0</v>
      </c>
      <c r="M2" s="33"/>
      <c r="N2" s="51">
        <v>0.25</v>
      </c>
      <c r="O2" s="55">
        <v>0.15</v>
      </c>
    </row>
    <row r="3" spans="1:15" x14ac:dyDescent="0.25">
      <c r="A3" s="31" t="s">
        <v>73</v>
      </c>
      <c r="B3" s="32">
        <v>2</v>
      </c>
      <c r="C3" s="32" t="s">
        <v>63</v>
      </c>
      <c r="D3" s="33" t="s">
        <v>12</v>
      </c>
      <c r="E3" s="31" t="s">
        <v>34</v>
      </c>
      <c r="F3" s="34">
        <v>0.2</v>
      </c>
      <c r="G3" s="35" t="s">
        <v>1</v>
      </c>
      <c r="H3" s="36" t="s">
        <v>18</v>
      </c>
      <c r="I3" s="27">
        <v>40</v>
      </c>
      <c r="J3" s="27">
        <v>1862</v>
      </c>
      <c r="K3" s="33" t="s">
        <v>77</v>
      </c>
      <c r="L3" s="33">
        <v>264</v>
      </c>
      <c r="M3" s="33">
        <v>1862</v>
      </c>
      <c r="N3" s="51">
        <v>0.5</v>
      </c>
      <c r="O3" s="55">
        <v>0.2</v>
      </c>
    </row>
    <row r="4" spans="1:15" x14ac:dyDescent="0.25">
      <c r="A4" s="31"/>
      <c r="B4" s="32">
        <v>2</v>
      </c>
      <c r="C4" s="32" t="s">
        <v>63</v>
      </c>
      <c r="D4" s="33" t="s">
        <v>13</v>
      </c>
      <c r="G4" s="35" t="s">
        <v>2</v>
      </c>
      <c r="H4" s="36" t="s">
        <v>19</v>
      </c>
      <c r="I4" s="27">
        <v>46</v>
      </c>
      <c r="J4" s="27">
        <v>1862</v>
      </c>
      <c r="K4" s="33" t="s">
        <v>74</v>
      </c>
      <c r="L4" s="33">
        <v>295</v>
      </c>
      <c r="M4" s="33">
        <v>1862</v>
      </c>
      <c r="N4" s="51">
        <v>0.75</v>
      </c>
    </row>
    <row r="5" spans="1:15" x14ac:dyDescent="0.25">
      <c r="A5" s="31"/>
      <c r="B5" s="32"/>
      <c r="C5" s="32"/>
      <c r="D5" s="33" t="s">
        <v>14</v>
      </c>
      <c r="G5" s="35"/>
      <c r="H5" s="31" t="s">
        <v>20</v>
      </c>
      <c r="I5" s="27">
        <v>17</v>
      </c>
      <c r="J5" s="27">
        <v>1857</v>
      </c>
      <c r="K5" s="33" t="s">
        <v>75</v>
      </c>
      <c r="L5" s="33">
        <v>341</v>
      </c>
      <c r="M5" s="33">
        <v>1862</v>
      </c>
      <c r="N5" s="51">
        <v>1</v>
      </c>
    </row>
    <row r="6" spans="1:15" x14ac:dyDescent="0.25">
      <c r="A6" s="43"/>
      <c r="B6" s="32"/>
      <c r="C6" s="32"/>
      <c r="D6" s="33" t="s">
        <v>15</v>
      </c>
      <c r="G6" s="35"/>
      <c r="H6" s="31" t="s">
        <v>23</v>
      </c>
      <c r="I6" s="27">
        <v>33</v>
      </c>
      <c r="J6" s="27">
        <v>1857</v>
      </c>
      <c r="K6" s="33" t="s">
        <v>76</v>
      </c>
      <c r="L6" s="33">
        <v>388</v>
      </c>
      <c r="M6" s="33">
        <v>1862</v>
      </c>
      <c r="N6" s="47"/>
    </row>
    <row r="7" spans="1:15" x14ac:dyDescent="0.25">
      <c r="A7" s="43"/>
      <c r="B7" s="32"/>
      <c r="C7" s="32"/>
      <c r="H7" s="31" t="s">
        <v>24</v>
      </c>
      <c r="I7" s="27">
        <v>51</v>
      </c>
      <c r="J7" s="27">
        <v>1857</v>
      </c>
      <c r="K7" s="33" t="s">
        <v>78</v>
      </c>
      <c r="L7" s="33">
        <v>481</v>
      </c>
      <c r="M7" s="33">
        <v>1862</v>
      </c>
      <c r="N7" s="47"/>
    </row>
    <row r="8" spans="1:15" x14ac:dyDescent="0.25">
      <c r="H8" s="31" t="s">
        <v>25</v>
      </c>
      <c r="I8" s="27">
        <v>55</v>
      </c>
      <c r="J8" s="27">
        <v>1857</v>
      </c>
      <c r="K8" s="33" t="s">
        <v>79</v>
      </c>
      <c r="L8" s="33">
        <v>636</v>
      </c>
      <c r="M8" s="33">
        <v>1862</v>
      </c>
      <c r="N8" s="47"/>
    </row>
    <row r="9" spans="1:15" x14ac:dyDescent="0.25">
      <c r="G9" s="35" t="s">
        <v>108</v>
      </c>
      <c r="H9" s="31" t="s">
        <v>26</v>
      </c>
      <c r="I9" s="27">
        <v>68</v>
      </c>
      <c r="J9" s="27">
        <v>1857</v>
      </c>
      <c r="K9" s="33" t="s">
        <v>80</v>
      </c>
      <c r="L9" s="33">
        <v>849</v>
      </c>
      <c r="M9" s="33">
        <v>1862</v>
      </c>
      <c r="N9" s="47"/>
    </row>
    <row r="10" spans="1:15" ht="30" x14ac:dyDescent="0.25">
      <c r="G10" s="35" t="s">
        <v>106</v>
      </c>
      <c r="H10" s="37" t="s">
        <v>64</v>
      </c>
      <c r="I10" s="27">
        <v>51</v>
      </c>
      <c r="J10" s="27">
        <v>1857</v>
      </c>
      <c r="K10" s="33" t="s">
        <v>81</v>
      </c>
      <c r="L10" s="33">
        <v>920</v>
      </c>
      <c r="M10" s="33">
        <v>1862</v>
      </c>
      <c r="N10" s="47"/>
    </row>
    <row r="11" spans="1:15" ht="30" x14ac:dyDescent="0.25">
      <c r="G11" s="35" t="s">
        <v>1</v>
      </c>
      <c r="H11" s="37" t="s">
        <v>65</v>
      </c>
      <c r="I11" s="27">
        <v>58</v>
      </c>
      <c r="J11" s="27">
        <v>1857</v>
      </c>
      <c r="K11" s="33" t="s">
        <v>82</v>
      </c>
      <c r="L11" s="33">
        <v>604</v>
      </c>
      <c r="M11" s="33">
        <v>1862</v>
      </c>
      <c r="N11" s="47"/>
    </row>
    <row r="12" spans="1:15" ht="30" x14ac:dyDescent="0.25">
      <c r="G12" s="35" t="s">
        <v>107</v>
      </c>
      <c r="H12" s="37" t="s">
        <v>21</v>
      </c>
      <c r="I12" s="27">
        <v>48</v>
      </c>
      <c r="J12" s="27">
        <v>1857</v>
      </c>
      <c r="K12" s="33" t="s">
        <v>87</v>
      </c>
      <c r="L12" s="33">
        <v>269</v>
      </c>
      <c r="M12" s="33">
        <v>1862</v>
      </c>
      <c r="N12" s="47"/>
    </row>
    <row r="13" spans="1:15" x14ac:dyDescent="0.25">
      <c r="H13" s="37" t="s">
        <v>22</v>
      </c>
      <c r="I13" s="27">
        <v>68</v>
      </c>
      <c r="J13" s="27">
        <v>1857</v>
      </c>
      <c r="K13" s="33" t="s">
        <v>88</v>
      </c>
      <c r="L13" s="33">
        <v>291</v>
      </c>
      <c r="M13" s="33">
        <v>1862</v>
      </c>
      <c r="N13" s="47"/>
    </row>
    <row r="14" spans="1:15" x14ac:dyDescent="0.25">
      <c r="H14" s="37" t="s">
        <v>119</v>
      </c>
      <c r="I14" s="37">
        <v>161</v>
      </c>
      <c r="J14" s="37">
        <v>1862</v>
      </c>
      <c r="K14" s="33" t="s">
        <v>89</v>
      </c>
      <c r="L14" s="33">
        <v>324</v>
      </c>
      <c r="M14" s="33">
        <v>1862</v>
      </c>
      <c r="N14" s="47"/>
    </row>
    <row r="15" spans="1:15" x14ac:dyDescent="0.25">
      <c r="H15" s="37" t="s">
        <v>120</v>
      </c>
      <c r="I15" s="37">
        <v>133</v>
      </c>
      <c r="J15" s="37">
        <v>1862</v>
      </c>
      <c r="K15" s="33" t="s">
        <v>90</v>
      </c>
      <c r="L15" s="33">
        <v>360</v>
      </c>
      <c r="M15" s="33">
        <v>1862</v>
      </c>
      <c r="N15" s="47"/>
    </row>
    <row r="16" spans="1:15" x14ac:dyDescent="0.25">
      <c r="G16" s="4" t="s">
        <v>108</v>
      </c>
      <c r="H16" s="37" t="s">
        <v>121</v>
      </c>
      <c r="I16" s="37">
        <v>112</v>
      </c>
      <c r="J16" s="37">
        <v>1862</v>
      </c>
      <c r="K16" s="33" t="s">
        <v>91</v>
      </c>
      <c r="L16" s="33">
        <v>420</v>
      </c>
      <c r="M16" s="33">
        <v>1862</v>
      </c>
      <c r="N16" s="47"/>
    </row>
    <row r="17" spans="7:14" x14ac:dyDescent="0.25">
      <c r="G17" s="4" t="s">
        <v>1</v>
      </c>
      <c r="K17" s="33" t="s">
        <v>92</v>
      </c>
      <c r="L17" s="33">
        <v>594</v>
      </c>
      <c r="M17" s="33">
        <v>1862</v>
      </c>
      <c r="N17" s="47"/>
    </row>
    <row r="18" spans="7:14" x14ac:dyDescent="0.25">
      <c r="G18" s="4" t="s">
        <v>100</v>
      </c>
      <c r="K18" s="33" t="s">
        <v>93</v>
      </c>
      <c r="L18" s="33">
        <v>849</v>
      </c>
      <c r="M18" s="33">
        <v>1862</v>
      </c>
      <c r="N18" s="47"/>
    </row>
    <row r="19" spans="7:14" x14ac:dyDescent="0.25">
      <c r="G19" s="4" t="s">
        <v>2</v>
      </c>
      <c r="H19" s="22"/>
      <c r="K19" s="33" t="s">
        <v>94</v>
      </c>
      <c r="L19" s="33">
        <v>719</v>
      </c>
      <c r="M19" s="33">
        <v>1862</v>
      </c>
      <c r="N19" s="47"/>
    </row>
    <row r="20" spans="7:14" x14ac:dyDescent="0.25">
      <c r="H20" s="21"/>
      <c r="K20" s="33" t="s">
        <v>95</v>
      </c>
      <c r="L20" s="33">
        <v>493</v>
      </c>
      <c r="M20" s="33">
        <v>1862</v>
      </c>
      <c r="N20" s="47"/>
    </row>
    <row r="21" spans="7:14" x14ac:dyDescent="0.25">
      <c r="K21" s="38"/>
      <c r="L21" s="38">
        <v>0</v>
      </c>
      <c r="M21" s="38"/>
      <c r="N21" s="47"/>
    </row>
    <row r="22" spans="7:14" x14ac:dyDescent="0.25">
      <c r="K22" s="38" t="s">
        <v>104</v>
      </c>
      <c r="L22" s="38">
        <v>615</v>
      </c>
      <c r="M22" s="38">
        <v>1862</v>
      </c>
      <c r="N22" s="47"/>
    </row>
    <row r="23" spans="7:14" x14ac:dyDescent="0.25">
      <c r="K23" s="38" t="s">
        <v>83</v>
      </c>
      <c r="L23" s="38">
        <v>550</v>
      </c>
      <c r="M23" s="38">
        <v>1862</v>
      </c>
      <c r="N23" s="47"/>
    </row>
    <row r="24" spans="7:14" x14ac:dyDescent="0.25">
      <c r="K24" s="38" t="s">
        <v>84</v>
      </c>
      <c r="L24" s="38">
        <v>380</v>
      </c>
      <c r="M24" s="38">
        <v>1862</v>
      </c>
      <c r="N24" s="47"/>
    </row>
    <row r="25" spans="7:14" x14ac:dyDescent="0.25">
      <c r="K25" s="38" t="s">
        <v>85</v>
      </c>
      <c r="L25" s="38">
        <v>491</v>
      </c>
      <c r="M25" s="38">
        <v>1862</v>
      </c>
      <c r="N25" s="47"/>
    </row>
    <row r="26" spans="7:14" x14ac:dyDescent="0.25">
      <c r="K26" s="38" t="s">
        <v>86</v>
      </c>
      <c r="L26" s="38">
        <v>341</v>
      </c>
      <c r="M26" s="38">
        <v>1862</v>
      </c>
      <c r="N26" s="47"/>
    </row>
    <row r="27" spans="7:14" x14ac:dyDescent="0.25">
      <c r="K27" s="38" t="s">
        <v>105</v>
      </c>
      <c r="L27" s="38">
        <v>500</v>
      </c>
      <c r="M27" s="38">
        <v>1862</v>
      </c>
      <c r="N27" s="47"/>
    </row>
    <row r="28" spans="7:14" x14ac:dyDescent="0.25">
      <c r="K28" s="38" t="s">
        <v>96</v>
      </c>
      <c r="L28" s="38">
        <v>465</v>
      </c>
      <c r="M28" s="38">
        <v>1862</v>
      </c>
      <c r="N28" s="47"/>
    </row>
    <row r="29" spans="7:14" x14ac:dyDescent="0.25">
      <c r="K29" s="38" t="s">
        <v>97</v>
      </c>
      <c r="L29" s="38">
        <v>344</v>
      </c>
      <c r="M29" s="38">
        <v>1862</v>
      </c>
      <c r="N29" s="47"/>
    </row>
    <row r="30" spans="7:14" x14ac:dyDescent="0.25">
      <c r="K30" s="38" t="s">
        <v>98</v>
      </c>
      <c r="L30" s="38">
        <v>417</v>
      </c>
      <c r="M30" s="38">
        <v>1862</v>
      </c>
      <c r="N30" s="47"/>
    </row>
    <row r="31" spans="7:14" x14ac:dyDescent="0.25">
      <c r="K31" s="38" t="s">
        <v>99</v>
      </c>
      <c r="L31" s="38">
        <v>311</v>
      </c>
      <c r="M31" s="38">
        <v>1862</v>
      </c>
      <c r="N31" s="47"/>
    </row>
  </sheetData>
  <phoneticPr fontId="17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12</vt:i4>
      </vt:variant>
    </vt:vector>
  </HeadingPairs>
  <TitlesOfParts>
    <vt:vector size="21" baseType="lpstr">
      <vt:lpstr>Generella inställningar</vt:lpstr>
      <vt:lpstr>Budgetöversikt</vt:lpstr>
      <vt:lpstr>Upphandlingsplan</vt:lpstr>
      <vt:lpstr>Förstudie</vt:lpstr>
      <vt:lpstr>Offentligt bidrag i annat än p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2020-06-10T14:29:00Z</cp:lastPrinted>
  <dcterms:created xsi:type="dcterms:W3CDTF">2014-11-20T12:09:08Z</dcterms:created>
  <dcterms:modified xsi:type="dcterms:W3CDTF">2022-03-22T09:53:01Z</dcterms:modified>
</cp:coreProperties>
</file>