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lpe\Desktop\Filer att använda\Budgetmallar\"/>
    </mc:Choice>
  </mc:AlternateContent>
  <xr:revisionPtr revIDLastSave="0" documentId="13_ncr:1_{EB7B07ED-392A-4790-8D58-ADF616E8E969}" xr6:coauthVersionLast="43" xr6:coauthVersionMax="43" xr10:uidLastSave="{00000000-0000-0000-0000-000000000000}"/>
  <workbookProtection workbookPassword="DF9A" lockStructure="1"/>
  <bookViews>
    <workbookView xWindow="2310" yWindow="1830" windowWidth="28800" windowHeight="15255" tabRatio="828" xr2:uid="{00000000-000D-0000-FFFF-FFFF00000000}"/>
  </bookViews>
  <sheets>
    <sheet name="Generella inställningar" sheetId="13" r:id="rId1"/>
    <sheet name="Budgetöversikt" sheetId="14" r:id="rId2"/>
    <sheet name="Upphandlingsplan" sheetId="16" r:id="rId3"/>
    <sheet name="Planerings och analysfas" sheetId="1" r:id="rId4"/>
    <sheet name="Genomförandefas" sheetId="6" r:id="rId5"/>
    <sheet name="ERUF" sheetId="3" r:id="rId6"/>
    <sheet name="Offentligt bidrag i annat än p" sheetId="4" r:id="rId7"/>
    <sheet name="Offentlig finansierad ers. delt" sheetId="7" r:id="rId8"/>
    <sheet name="Offentliga kontanta medel" sheetId="8" r:id="rId9"/>
    <sheet name="Privata bidrag i annat än peng" sheetId="10" r:id="rId10"/>
    <sheet name="Privata kontanta medel" sheetId="11" r:id="rId11"/>
    <sheet name="Data" sheetId="5" state="hidden" r:id="rId12"/>
  </sheets>
  <definedNames>
    <definedName name="Enhetsslag_deltagarersättning">Data!$H$2:$H$17</definedName>
    <definedName name="eruf">Data!$O$2:$O$3</definedName>
    <definedName name="Eruf_data">Data!$O$2:$O$3</definedName>
    <definedName name="Etableringsersattnin_omfattning">Data!$N$2:$N$5</definedName>
    <definedName name="Kostnadsslag">Data!$G$16:$G$19</definedName>
    <definedName name="Kostnadsslag_ERUF">Data!$G$9:$G$12</definedName>
    <definedName name="Kostnadsslag_Genomförandefas">Data!$G$2:$G$5</definedName>
    <definedName name="Lista_Medfinansiarer">Data!$D$2:$D$6</definedName>
    <definedName name="Lista_Regioner">Data!$A$2:$A$4</definedName>
    <definedName name="Timlonegrupp_PO1">Data!$K$2:$K$20</definedName>
    <definedName name="Timlonegrupp_PO2">Data!$K$21:$K$31</definedName>
    <definedName name="TimloneGruppNamn">'Generella inställningar'!$D$5</definedName>
    <definedName name="_xlnm.Print_Area" localSheetId="7">'Offentlig finansierad ers. delt'!$A$1:$H$25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7" l="1"/>
  <c r="D5" i="7"/>
  <c r="D6" i="7"/>
  <c r="D7" i="7"/>
  <c r="D8" i="7"/>
  <c r="D9" i="7"/>
  <c r="D10" i="7"/>
  <c r="D11" i="7"/>
  <c r="D12" i="7"/>
  <c r="D3" i="7"/>
  <c r="C42" i="14" l="1"/>
  <c r="C31" i="14"/>
  <c r="C32" i="14"/>
  <c r="C33" i="14"/>
  <c r="C30" i="14"/>
  <c r="G45" i="10" l="1"/>
  <c r="G44" i="10"/>
  <c r="G43" i="10"/>
  <c r="G42" i="10"/>
  <c r="G41" i="10"/>
  <c r="G40" i="10"/>
  <c r="G39" i="10"/>
  <c r="G38" i="10"/>
  <c r="G37" i="10"/>
  <c r="C43" i="14" s="1"/>
  <c r="G36" i="10"/>
  <c r="G35" i="10"/>
  <c r="C41" i="14" s="1"/>
  <c r="G34" i="10"/>
  <c r="D32" i="10"/>
  <c r="G32" i="10" s="1"/>
  <c r="D31" i="10"/>
  <c r="G31" i="10" s="1"/>
  <c r="D30" i="10"/>
  <c r="G30" i="10" s="1"/>
  <c r="D29" i="10"/>
  <c r="G29" i="10" s="1"/>
  <c r="D28" i="10"/>
  <c r="G28" i="10" s="1"/>
  <c r="D27" i="10"/>
  <c r="G27" i="10" s="1"/>
  <c r="D26" i="10"/>
  <c r="G26" i="10" s="1"/>
  <c r="D25" i="10"/>
  <c r="G25" i="10" s="1"/>
  <c r="D24" i="10"/>
  <c r="G24" i="10" s="1"/>
  <c r="D23" i="10"/>
  <c r="G23" i="10" s="1"/>
  <c r="D22" i="10"/>
  <c r="G22" i="10" s="1"/>
  <c r="D21" i="10"/>
  <c r="G21" i="10" s="1"/>
  <c r="D20" i="10"/>
  <c r="G20" i="10" s="1"/>
  <c r="D19" i="10"/>
  <c r="G19" i="10" s="1"/>
  <c r="D18" i="10"/>
  <c r="G18" i="10" s="1"/>
  <c r="D17" i="10"/>
  <c r="G17" i="10" s="1"/>
  <c r="D16" i="10"/>
  <c r="G16" i="10" s="1"/>
  <c r="D15" i="10"/>
  <c r="G15" i="10" s="1"/>
  <c r="D14" i="10"/>
  <c r="G14" i="10" s="1"/>
  <c r="D13" i="10"/>
  <c r="G13" i="10" s="1"/>
  <c r="D12" i="10"/>
  <c r="G12" i="10" s="1"/>
  <c r="D11" i="10"/>
  <c r="G11" i="10" s="1"/>
  <c r="D10" i="10"/>
  <c r="G10" i="10" s="1"/>
  <c r="D9" i="10"/>
  <c r="G9" i="10" s="1"/>
  <c r="D8" i="10"/>
  <c r="G8" i="10" s="1"/>
  <c r="D7" i="10"/>
  <c r="G7" i="10" s="1"/>
  <c r="D6" i="10"/>
  <c r="G6" i="10" s="1"/>
  <c r="D5" i="10"/>
  <c r="G5" i="10" s="1"/>
  <c r="D4" i="10"/>
  <c r="G4" i="10" s="1"/>
  <c r="D3" i="10"/>
  <c r="G3" i="10" s="1"/>
  <c r="D8" i="4"/>
  <c r="G8" i="4" s="1"/>
  <c r="D9" i="4"/>
  <c r="G9" i="4" s="1"/>
  <c r="D10" i="4"/>
  <c r="G10" i="4" s="1"/>
  <c r="D11" i="4"/>
  <c r="G11" i="4" s="1"/>
  <c r="D12" i="4"/>
  <c r="G12" i="4" s="1"/>
  <c r="D13" i="4"/>
  <c r="G13" i="4" s="1"/>
  <c r="D14" i="4"/>
  <c r="G14" i="4" s="1"/>
  <c r="D15" i="4"/>
  <c r="G15" i="4" s="1"/>
  <c r="D16" i="4"/>
  <c r="G16" i="4" s="1"/>
  <c r="D17" i="4"/>
  <c r="G17" i="4" s="1"/>
  <c r="D18" i="4"/>
  <c r="G18" i="4" s="1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C15" i="14" s="1"/>
  <c r="D38" i="6"/>
  <c r="C14" i="14" s="1"/>
  <c r="D37" i="6"/>
  <c r="C13" i="14" s="1"/>
  <c r="D36" i="6"/>
  <c r="B33" i="6"/>
  <c r="D33" i="6" s="1"/>
  <c r="B32" i="6"/>
  <c r="D32" i="6" s="1"/>
  <c r="B31" i="6"/>
  <c r="D31" i="6" s="1"/>
  <c r="B30" i="6"/>
  <c r="D30" i="6" s="1"/>
  <c r="B29" i="6"/>
  <c r="D29" i="6" s="1"/>
  <c r="B28" i="6"/>
  <c r="D28" i="6" s="1"/>
  <c r="B27" i="6"/>
  <c r="D27" i="6" s="1"/>
  <c r="B26" i="6"/>
  <c r="D26" i="6" s="1"/>
  <c r="B25" i="6"/>
  <c r="D25" i="6" s="1"/>
  <c r="B24" i="6"/>
  <c r="D24" i="6" s="1"/>
  <c r="B23" i="6"/>
  <c r="D23" i="6" s="1"/>
  <c r="B22" i="6"/>
  <c r="D22" i="6" s="1"/>
  <c r="B21" i="6"/>
  <c r="D21" i="6" s="1"/>
  <c r="B20" i="6"/>
  <c r="D20" i="6" s="1"/>
  <c r="B19" i="6"/>
  <c r="D19" i="6" s="1"/>
  <c r="B18" i="6"/>
  <c r="D18" i="6" s="1"/>
  <c r="B17" i="6"/>
  <c r="D17" i="6" s="1"/>
  <c r="B16" i="6"/>
  <c r="D16" i="6" s="1"/>
  <c r="B15" i="6"/>
  <c r="D15" i="6" s="1"/>
  <c r="B14" i="6"/>
  <c r="D14" i="6" s="1"/>
  <c r="B13" i="6"/>
  <c r="D13" i="6" s="1"/>
  <c r="B12" i="6"/>
  <c r="D12" i="6" s="1"/>
  <c r="B11" i="6"/>
  <c r="D11" i="6" s="1"/>
  <c r="B10" i="6"/>
  <c r="D10" i="6" s="1"/>
  <c r="B9" i="6"/>
  <c r="D9" i="6" s="1"/>
  <c r="B8" i="6"/>
  <c r="D8" i="6" s="1"/>
  <c r="B7" i="6"/>
  <c r="D7" i="6" s="1"/>
  <c r="B6" i="6"/>
  <c r="D6" i="6" s="1"/>
  <c r="B5" i="6"/>
  <c r="D5" i="6" s="1"/>
  <c r="B4" i="6"/>
  <c r="D4" i="6" s="1"/>
  <c r="B3" i="6"/>
  <c r="D3" i="6" s="1"/>
  <c r="D57" i="1"/>
  <c r="B8" i="1"/>
  <c r="D8" i="1" s="1"/>
  <c r="B9" i="1"/>
  <c r="D9" i="1" s="1"/>
  <c r="B10" i="1"/>
  <c r="D10" i="1" s="1"/>
  <c r="B11" i="1"/>
  <c r="D11" i="1" s="1"/>
  <c r="B12" i="1"/>
  <c r="D12" i="1" s="1"/>
  <c r="B13" i="1"/>
  <c r="D13" i="1" s="1"/>
  <c r="B14" i="1"/>
  <c r="D14" i="1" s="1"/>
  <c r="B15" i="1"/>
  <c r="D15" i="1" s="1"/>
  <c r="B16" i="1"/>
  <c r="D16" i="1" s="1"/>
  <c r="G45" i="4"/>
  <c r="G44" i="4"/>
  <c r="G43" i="4"/>
  <c r="G42" i="4"/>
  <c r="G41" i="4"/>
  <c r="G40" i="4"/>
  <c r="G39" i="4"/>
  <c r="G38" i="4"/>
  <c r="G37" i="4"/>
  <c r="G36" i="4"/>
  <c r="G35" i="4"/>
  <c r="G34" i="4"/>
  <c r="D32" i="4"/>
  <c r="G32" i="4" s="1"/>
  <c r="D31" i="4"/>
  <c r="G31" i="4" s="1"/>
  <c r="D30" i="4"/>
  <c r="G30" i="4" s="1"/>
  <c r="D29" i="4"/>
  <c r="G29" i="4" s="1"/>
  <c r="D28" i="4"/>
  <c r="G28" i="4" s="1"/>
  <c r="D27" i="4"/>
  <c r="G27" i="4" s="1"/>
  <c r="D26" i="4"/>
  <c r="G26" i="4" s="1"/>
  <c r="D25" i="4"/>
  <c r="G25" i="4" s="1"/>
  <c r="D24" i="4"/>
  <c r="G24" i="4" s="1"/>
  <c r="D23" i="4"/>
  <c r="G23" i="4" s="1"/>
  <c r="D22" i="4"/>
  <c r="G22" i="4" s="1"/>
  <c r="D21" i="4"/>
  <c r="G21" i="4" s="1"/>
  <c r="D20" i="4"/>
  <c r="G20" i="4" s="1"/>
  <c r="D19" i="4"/>
  <c r="G19" i="4" s="1"/>
  <c r="D7" i="4"/>
  <c r="G7" i="4" s="1"/>
  <c r="D6" i="4"/>
  <c r="G6" i="4" s="1"/>
  <c r="D5" i="4"/>
  <c r="G5" i="4" s="1"/>
  <c r="D4" i="4"/>
  <c r="G4" i="4" s="1"/>
  <c r="D3" i="4"/>
  <c r="G3" i="4" s="1"/>
  <c r="D58" i="6" l="1"/>
  <c r="C12" i="14"/>
  <c r="C29" i="14"/>
  <c r="G47" i="10"/>
  <c r="C40" i="14"/>
  <c r="C39" i="14" s="1"/>
  <c r="D59" i="6"/>
  <c r="C16" i="14" s="1"/>
  <c r="D34" i="6"/>
  <c r="G47" i="4"/>
  <c r="C28" i="14" s="1"/>
  <c r="B4" i="1"/>
  <c r="D4" i="1" s="1"/>
  <c r="B5" i="1"/>
  <c r="D5" i="1" s="1"/>
  <c r="B6" i="1"/>
  <c r="D6" i="1" s="1"/>
  <c r="B7" i="1"/>
  <c r="B17" i="1"/>
  <c r="D17" i="1" s="1"/>
  <c r="B18" i="1"/>
  <c r="D18" i="1" s="1"/>
  <c r="B19" i="1"/>
  <c r="D19" i="1" s="1"/>
  <c r="B20" i="1"/>
  <c r="D20" i="1" s="1"/>
  <c r="B21" i="1"/>
  <c r="D21" i="1" s="1"/>
  <c r="B22" i="1"/>
  <c r="D22" i="1" s="1"/>
  <c r="B23" i="1"/>
  <c r="D23" i="1" s="1"/>
  <c r="B24" i="1"/>
  <c r="D24" i="1" s="1"/>
  <c r="B25" i="1"/>
  <c r="D25" i="1" s="1"/>
  <c r="B26" i="1"/>
  <c r="B27" i="1"/>
  <c r="B28" i="1"/>
  <c r="B29" i="1"/>
  <c r="B30" i="1"/>
  <c r="B31" i="1"/>
  <c r="B32" i="1"/>
  <c r="B33" i="1"/>
  <c r="B3" i="1"/>
  <c r="F30" i="3"/>
  <c r="D7" i="1"/>
  <c r="D61" i="6" l="1"/>
  <c r="C11" i="14"/>
  <c r="C10" i="14" s="1"/>
  <c r="G18" i="7"/>
  <c r="C35" i="14" s="1"/>
  <c r="G21" i="7"/>
  <c r="G20" i="7"/>
  <c r="G19" i="7"/>
  <c r="G4" i="7"/>
  <c r="F4" i="3"/>
  <c r="F5" i="3"/>
  <c r="F6" i="3"/>
  <c r="F7" i="3"/>
  <c r="F8" i="3"/>
  <c r="D26" i="1"/>
  <c r="D27" i="1"/>
  <c r="D28" i="1"/>
  <c r="D29" i="1"/>
  <c r="D30" i="1"/>
  <c r="D31" i="1"/>
  <c r="D32" i="1"/>
  <c r="D33" i="1"/>
  <c r="D3" i="1"/>
  <c r="G5" i="7"/>
  <c r="G6" i="7"/>
  <c r="G7" i="7"/>
  <c r="G8" i="7"/>
  <c r="G9" i="7"/>
  <c r="G10" i="7"/>
  <c r="G11" i="7"/>
  <c r="G12" i="7"/>
  <c r="G3" i="7"/>
  <c r="D36" i="1"/>
  <c r="C8" i="14" s="1"/>
  <c r="D37" i="1"/>
  <c r="D38" i="1"/>
  <c r="C7" i="14" s="1"/>
  <c r="D39" i="1"/>
  <c r="D40" i="1"/>
  <c r="D41" i="1"/>
  <c r="F3" i="3"/>
  <c r="C18" i="14" s="1"/>
  <c r="F10" i="3"/>
  <c r="C20" i="14" s="1"/>
  <c r="F11" i="3"/>
  <c r="C19" i="14" s="1"/>
  <c r="C12" i="8"/>
  <c r="C37" i="14" s="1"/>
  <c r="C18" i="8"/>
  <c r="C38" i="14" s="1"/>
  <c r="C15" i="11"/>
  <c r="C44" i="14" s="1"/>
  <c r="C22" i="11"/>
  <c r="C45" i="14" s="1"/>
  <c r="D48" i="1"/>
  <c r="D5" i="13"/>
  <c r="D42" i="1"/>
  <c r="D43" i="1"/>
  <c r="D44" i="1"/>
  <c r="D45" i="1"/>
  <c r="D46" i="1"/>
  <c r="D47" i="1"/>
  <c r="D49" i="1"/>
  <c r="D50" i="1"/>
  <c r="D51" i="1"/>
  <c r="D52" i="1"/>
  <c r="D53" i="1"/>
  <c r="D54" i="1"/>
  <c r="D55" i="1"/>
  <c r="D56" i="1"/>
  <c r="F12" i="3"/>
  <c r="C21" i="14" s="1"/>
  <c r="F13" i="3"/>
  <c r="C22" i="14" s="1"/>
  <c r="F14" i="3"/>
  <c r="F15" i="3"/>
  <c r="F16" i="3"/>
  <c r="F17" i="3"/>
  <c r="F18" i="3"/>
  <c r="F19" i="3"/>
  <c r="F20" i="3"/>
  <c r="F21" i="3"/>
  <c r="C26" i="14"/>
  <c r="C36" i="14" l="1"/>
  <c r="C25" i="14"/>
  <c r="C5" i="14"/>
  <c r="C6" i="14"/>
  <c r="D34" i="1"/>
  <c r="C4" i="14" s="1"/>
  <c r="D58" i="1"/>
  <c r="G23" i="7"/>
  <c r="F22" i="3"/>
  <c r="G14" i="7"/>
  <c r="D59" i="1"/>
  <c r="C9" i="14" s="1"/>
  <c r="F24" i="3" l="1"/>
  <c r="C23" i="14"/>
  <c r="C17" i="14" s="1"/>
  <c r="C3" i="14"/>
  <c r="D61" i="1"/>
  <c r="C34" i="14"/>
  <c r="C46" i="14" s="1"/>
  <c r="C24" i="14" l="1"/>
  <c r="C27" i="14" s="1"/>
  <c r="C47" i="14" s="1"/>
  <c r="C49" i="14" s="1"/>
  <c r="C48" i="14" l="1"/>
</calcChain>
</file>

<file path=xl/sharedStrings.xml><?xml version="1.0" encoding="utf-8"?>
<sst xmlns="http://schemas.openxmlformats.org/spreadsheetml/2006/main" count="287" uniqueCount="157">
  <si>
    <t>Belopp</t>
  </si>
  <si>
    <t>Resor och logi</t>
  </si>
  <si>
    <t>Utrustning och materiel</t>
  </si>
  <si>
    <t>Offentligt bidrag i annat än pengar</t>
  </si>
  <si>
    <t xml:space="preserve">Offentligt finansierad ersättning till deltagare </t>
  </si>
  <si>
    <t>Offentliga kontanta medel tillförda projektet</t>
  </si>
  <si>
    <t>Offentliga kontanta medel från projektägaren</t>
  </si>
  <si>
    <t>Egeninsats</t>
  </si>
  <si>
    <t>Privata bidrag i annat än pengar</t>
  </si>
  <si>
    <t>Privata kontanta medel tillförda projektet</t>
  </si>
  <si>
    <t xml:space="preserve">Egeninsats enligt gruppundantagsförordning </t>
  </si>
  <si>
    <t>Summa total finansiering</t>
  </si>
  <si>
    <t>Avgår kontant medfinansiering</t>
  </si>
  <si>
    <t>Summa offentlig och privat medfinansiering</t>
  </si>
  <si>
    <t>Försäkringskassan</t>
  </si>
  <si>
    <t>Kommun</t>
  </si>
  <si>
    <t>Landstingskommun</t>
  </si>
  <si>
    <t>Annan offentlig aktör</t>
  </si>
  <si>
    <t>Antal</t>
  </si>
  <si>
    <t>Ekonomiskt bistånd 18-24 år</t>
  </si>
  <si>
    <t>Ekonomiskt bistånd 25-29 år</t>
  </si>
  <si>
    <t>Ekonomiskt bistånd 30-64 år</t>
  </si>
  <si>
    <t>Akt-o utversättning 15-19 år</t>
  </si>
  <si>
    <t>Sjuk, Rehab 19 år eller yngre</t>
  </si>
  <si>
    <t>Sjuk, Rehab 20-64 år</t>
  </si>
  <si>
    <t>Akt-o utversättning 20-24 år</t>
  </si>
  <si>
    <t>Akt-o utversättning 25-29 år</t>
  </si>
  <si>
    <t>Akt-o utversättning 30-44 år</t>
  </si>
  <si>
    <t>Akt-o utversättning 45-69 år</t>
  </si>
  <si>
    <t>Tim/mån</t>
  </si>
  <si>
    <t>Timlönegrupp</t>
  </si>
  <si>
    <t>Välj medfinansiär i rullistan nedan</t>
  </si>
  <si>
    <t>Välj ersättning i rullistan nedan</t>
  </si>
  <si>
    <t>Enhetskostnad</t>
  </si>
  <si>
    <t>Budgetmodell: Enhetsberäknade personalkostnader + schablon indirekta kostnader 15% + övriga kostnader till faktiska kostnader + enhetsberäknad deltagarersättning</t>
  </si>
  <si>
    <t>Timpris</t>
  </si>
  <si>
    <t>Indirekta kostnader (15% av personalkostnaderna)</t>
  </si>
  <si>
    <t>Styckpris</t>
  </si>
  <si>
    <t>Summa</t>
  </si>
  <si>
    <t>Sysselsättningsgrad (i %)</t>
  </si>
  <si>
    <t>Faktisk timlön el Månadslön</t>
  </si>
  <si>
    <t>Kommentar</t>
  </si>
  <si>
    <t>Indirekta kostnader (20% av personalkostnaderna)</t>
  </si>
  <si>
    <t>Avgår intäkter</t>
  </si>
  <si>
    <t>-</t>
  </si>
  <si>
    <t xml:space="preserve">Ange värde / belopp </t>
  </si>
  <si>
    <t>Medfinansiär</t>
  </si>
  <si>
    <t>Ange CFAR</t>
  </si>
  <si>
    <t>Övriga kostnader: Välj alternativ i rullistan nedan</t>
  </si>
  <si>
    <t>Personalkostnader: Välj timlönegrupp i rullistan nedan</t>
  </si>
  <si>
    <t>Välj timlönegrupp i rullistan nedan</t>
  </si>
  <si>
    <t>Kostnadsslag</t>
  </si>
  <si>
    <t xml:space="preserve">Följ guiden nedan, steg för steg. </t>
  </si>
  <si>
    <t>Personalkostnader: Ange titel/befattning manuellt</t>
  </si>
  <si>
    <t>LKP (i %)</t>
  </si>
  <si>
    <t>Välj typ av kostnadsslag i rullistan nedan</t>
  </si>
  <si>
    <t>Regioner</t>
  </si>
  <si>
    <t>Schablonalternativ för ERUF</t>
  </si>
  <si>
    <t>Procent</t>
  </si>
  <si>
    <t>Typ av ersättning</t>
  </si>
  <si>
    <t>Pris per enhet</t>
  </si>
  <si>
    <t>Ange belopp</t>
  </si>
  <si>
    <t>Typ av kontantinsats</t>
  </si>
  <si>
    <t>Privata kontanta medel från projektägaren</t>
  </si>
  <si>
    <t xml:space="preserve">Personalkostnader: Ange medfinansiär </t>
  </si>
  <si>
    <t>Övriga kostnader: Ange medfinansiär</t>
  </si>
  <si>
    <t>Ange medfinansiär</t>
  </si>
  <si>
    <t>Budgetöversikt</t>
  </si>
  <si>
    <t>Kostnader av regionalfondskaraktär (ERUF)</t>
  </si>
  <si>
    <t>Summa kostnader</t>
  </si>
  <si>
    <t>ESF-stöd</t>
  </si>
  <si>
    <t>Kostnader socialfonden 2 (Genomförandefas)</t>
  </si>
  <si>
    <t>Budgeterad medfinansiering från projektet</t>
  </si>
  <si>
    <t>Ref.kolumn för lönegrupp</t>
  </si>
  <si>
    <t>Timlonegrupp_PO1</t>
  </si>
  <si>
    <t>Timlonegrupp_PO2</t>
  </si>
  <si>
    <t>Aktiv- o sjukersätt 19-29 år</t>
  </si>
  <si>
    <t>Aktiv- o sjukersätt 30-64 år</t>
  </si>
  <si>
    <t>Antal personer</t>
  </si>
  <si>
    <t>Arbetsförmedlingen</t>
  </si>
  <si>
    <t xml:space="preserve">Ref.kolumn för kostnader personal/enhet (K=2, L=3) </t>
  </si>
  <si>
    <t>Antal månader</t>
  </si>
  <si>
    <t>Årsarbetstid (antal timmar)</t>
  </si>
  <si>
    <t>Offentligt finansierad ersättning till deltagare</t>
  </si>
  <si>
    <t>Sida 10/10</t>
  </si>
  <si>
    <t>Sida 9/10</t>
  </si>
  <si>
    <t>Sida 8/10</t>
  </si>
  <si>
    <t>Sida 7/10</t>
  </si>
  <si>
    <t>Sida 5/10</t>
  </si>
  <si>
    <t>Sida 3/10</t>
  </si>
  <si>
    <t>Sida 2/10</t>
  </si>
  <si>
    <t>Sida 1/10</t>
  </si>
  <si>
    <t>PO1</t>
  </si>
  <si>
    <t>PO2</t>
  </si>
  <si>
    <t>PO3</t>
  </si>
  <si>
    <t>2 - Region Sthlm</t>
  </si>
  <si>
    <t>3 - Region Sthlm</t>
  </si>
  <si>
    <t>4 - Region Sthlm</t>
  </si>
  <si>
    <t>1 - Region Sthlm</t>
  </si>
  <si>
    <t>5 - Region Sthlm</t>
  </si>
  <si>
    <t>6 - Region Sthlm</t>
  </si>
  <si>
    <t>7A - Region Sthlm</t>
  </si>
  <si>
    <t>7B - Region Sthlm</t>
  </si>
  <si>
    <t>7C - Region Sthlm</t>
  </si>
  <si>
    <t>PL mindre projekt/delprojektledare större projekt - Region Sthlm</t>
  </si>
  <si>
    <t>Projektmedarbetare - Region Sthlm</t>
  </si>
  <si>
    <t>Projektekonom - Region Sthlm</t>
  </si>
  <si>
    <t>Projektadministratör - Region Sthlm</t>
  </si>
  <si>
    <t>1 - Regioner förutom Sthlm</t>
  </si>
  <si>
    <t>2 - Regioner förutom Sthlm</t>
  </si>
  <si>
    <t>3 - Regioner förutom Sthlm</t>
  </si>
  <si>
    <t>4 - Regioner förutom Sthlm</t>
  </si>
  <si>
    <t>5 - Regioner förutom Sthlm</t>
  </si>
  <si>
    <t>6 - Regioner förutom Sthlm</t>
  </si>
  <si>
    <t>7A - Regioner förutom Sthlm</t>
  </si>
  <si>
    <t>7B - Regioner förutom Sthlm</t>
  </si>
  <si>
    <t>7C - Regioner förutom Sthlm</t>
  </si>
  <si>
    <t>PL mindre projekt/delprojektledare större projekt - Regioner förutom Sthlm</t>
  </si>
  <si>
    <t>Projektmedarbetare - Regioner förutom Sthlm</t>
  </si>
  <si>
    <t>Projektekonom - Regioner förutom Sthlm</t>
  </si>
  <si>
    <t>Projektadministratör - Regioner förutom Sthlm</t>
  </si>
  <si>
    <t>Ungas mobilitet</t>
  </si>
  <si>
    <t>Offentligt finansierad etableringsersättning</t>
  </si>
  <si>
    <t>Antal dagar</t>
  </si>
  <si>
    <t>Omfattning</t>
  </si>
  <si>
    <t>Välj omfattning i rullistan nedan</t>
  </si>
  <si>
    <t>Indirekta kostnader 15% alt 20% av personalkostnad</t>
  </si>
  <si>
    <t>Välj</t>
  </si>
  <si>
    <t>Privat bidrag i annat än pengar</t>
  </si>
  <si>
    <t>Projektledare större projekt - Region Sthlm</t>
  </si>
  <si>
    <t>Projektledare större projekt  - Regioner förutom Sthlm</t>
  </si>
  <si>
    <t>Lokal och administration</t>
  </si>
  <si>
    <t>Investeringar och utrustning</t>
  </si>
  <si>
    <t>Externa tjänster</t>
  </si>
  <si>
    <t>Summa personal</t>
  </si>
  <si>
    <t>Summa övriga kostnader</t>
  </si>
  <si>
    <t>Personal</t>
  </si>
  <si>
    <t>Indirekta kostnader</t>
  </si>
  <si>
    <t>Kostnader socialfonden - Genomförandefas</t>
  </si>
  <si>
    <t>Kostnader socialfonden - Analys och planeringsfas</t>
  </si>
  <si>
    <t>Etableringsersättning</t>
  </si>
  <si>
    <t>Deltagarersättning</t>
  </si>
  <si>
    <t>Kostnader socialfonden Analys och planeringsfas</t>
  </si>
  <si>
    <t>PRELIMINÄR UPPHANDLINGSPLAN / INKÖPSPLAN</t>
  </si>
  <si>
    <t>För aktörer som ej följer LOU (2016:1145) ange de tjänster som ska konkurenssättas</t>
  </si>
  <si>
    <t>Typ av vara/tjänst som ska upphandlas/ anskaffas</t>
  </si>
  <si>
    <t>Budgeterad kostnad</t>
  </si>
  <si>
    <t>Typ av upphandlingsförfarande, t ex öppen eller förenklad upphandling, konkurensättning</t>
  </si>
  <si>
    <t>Starttid för upphandlingen
(år och månad)</t>
  </si>
  <si>
    <t>Steg 1: Fyll i flikar som är aktuella för din ansökan</t>
  </si>
  <si>
    <t>Steg 2: Ange budgeterade intäkter inom planerings och analysfas</t>
  </si>
  <si>
    <t>Steg 3: Ange budgeterade intäkter inom genomförandefasen</t>
  </si>
  <si>
    <t>Steg 4: Ange budgeterade intäkter inom ERUF</t>
  </si>
  <si>
    <t xml:space="preserve">Steg 5: Se fliken "Budgetöversikt" för summeringar </t>
  </si>
  <si>
    <t>Extra tjänster</t>
  </si>
  <si>
    <t>Introduktionsjobb</t>
  </si>
  <si>
    <t>Lönebidrag för utv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</si>
</sst>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164" formatCode="#,##0\ &quot;kr&quot;"/>
  </numFmts>
  <fonts count="26" x14ac:knownFonts="1">
    <font>
      <sz val="11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indexed="8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1F497D"/>
      <name val="Calibri"/>
      <family val="2"/>
    </font>
    <font>
      <sz val="11"/>
      <color theme="9" tint="0.39997558519241921"/>
      <name val="Calibri"/>
      <family val="2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rgb="FF000000"/>
      </patternFill>
    </fill>
    <fill>
      <patternFill patternType="solid">
        <fgColor rgb="FFFFE79A"/>
        <bgColor indexed="64"/>
      </patternFill>
    </fill>
    <fill>
      <patternFill patternType="solid">
        <fgColor rgb="FFFFEFC1"/>
        <bgColor indexed="64"/>
      </patternFill>
    </fill>
    <fill>
      <patternFill patternType="solid">
        <fgColor rgb="FFFFEFC1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12">
    <xf numFmtId="0" fontId="0" fillId="0" borderId="0"/>
    <xf numFmtId="0" fontId="2" fillId="2" borderId="7" applyNumberFormat="0" applyFont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3">
    <xf numFmtId="0" fontId="0" fillId="0" borderId="0" xfId="0"/>
    <xf numFmtId="0" fontId="6" fillId="0" borderId="0" xfId="0" applyFont="1"/>
    <xf numFmtId="3" fontId="7" fillId="3" borderId="2" xfId="0" applyNumberFormat="1" applyFont="1" applyFill="1" applyBorder="1" applyProtection="1">
      <protection locked="0"/>
    </xf>
    <xf numFmtId="3" fontId="7" fillId="0" borderId="2" xfId="0" applyNumberFormat="1" applyFont="1" applyFill="1" applyBorder="1" applyProtection="1">
      <protection hidden="1"/>
    </xf>
    <xf numFmtId="0" fontId="8" fillId="0" borderId="5" xfId="0" applyFont="1" applyFill="1" applyBorder="1" applyAlignment="1" applyProtection="1">
      <alignment vertical="top"/>
      <protection hidden="1"/>
    </xf>
    <xf numFmtId="3" fontId="6" fillId="0" borderId="5" xfId="2" applyNumberFormat="1" applyFont="1" applyFill="1" applyBorder="1" applyAlignment="1" applyProtection="1">
      <alignment horizontal="right"/>
      <protection locked="0" hidden="1"/>
    </xf>
    <xf numFmtId="164" fontId="10" fillId="0" borderId="0" xfId="0" applyNumberFormat="1" applyFont="1" applyFill="1" applyBorder="1"/>
    <xf numFmtId="0" fontId="10" fillId="0" borderId="0" xfId="0" applyFont="1"/>
    <xf numFmtId="0" fontId="10" fillId="3" borderId="2" xfId="0" applyFont="1" applyFill="1" applyBorder="1" applyAlignment="1" applyProtection="1">
      <alignment horizontal="left"/>
      <protection locked="0"/>
    </xf>
    <xf numFmtId="164" fontId="10" fillId="0" borderId="0" xfId="1" applyNumberFormat="1" applyFont="1" applyFill="1" applyBorder="1"/>
    <xf numFmtId="0" fontId="10" fillId="3" borderId="2" xfId="0" applyFont="1" applyFill="1" applyBorder="1" applyProtection="1">
      <protection locked="0"/>
    </xf>
    <xf numFmtId="0" fontId="10" fillId="3" borderId="2" xfId="0" applyNumberFormat="1" applyFont="1" applyFill="1" applyBorder="1" applyProtection="1">
      <protection locked="0"/>
    </xf>
    <xf numFmtId="0" fontId="10" fillId="0" borderId="0" xfId="0" applyFont="1" applyFill="1" applyBorder="1"/>
    <xf numFmtId="0" fontId="12" fillId="0" borderId="0" xfId="0" applyFont="1" applyFill="1" applyBorder="1"/>
    <xf numFmtId="0" fontId="12" fillId="3" borderId="10" xfId="0" applyFont="1" applyFill="1" applyBorder="1"/>
    <xf numFmtId="49" fontId="12" fillId="0" borderId="10" xfId="0" applyNumberFormat="1" applyFont="1" applyBorder="1"/>
    <xf numFmtId="164" fontId="12" fillId="0" borderId="10" xfId="0" applyNumberFormat="1" applyFont="1" applyBorder="1"/>
    <xf numFmtId="0" fontId="10" fillId="0" borderId="10" xfId="0" applyFont="1" applyFill="1" applyBorder="1"/>
    <xf numFmtId="49" fontId="10" fillId="0" borderId="0" xfId="0" applyNumberFormat="1" applyFont="1"/>
    <xf numFmtId="3" fontId="12" fillId="0" borderId="10" xfId="0" applyNumberFormat="1" applyFont="1" applyBorder="1"/>
    <xf numFmtId="164" fontId="14" fillId="0" borderId="0" xfId="0" applyNumberFormat="1" applyFont="1"/>
    <xf numFmtId="0" fontId="14" fillId="0" borderId="0" xfId="0" applyFont="1"/>
    <xf numFmtId="0" fontId="15" fillId="0" borderId="0" xfId="0" applyFont="1"/>
    <xf numFmtId="3" fontId="12" fillId="0" borderId="10" xfId="0" applyNumberFormat="1" applyFont="1" applyFill="1" applyBorder="1"/>
    <xf numFmtId="3" fontId="11" fillId="0" borderId="0" xfId="0" applyNumberFormat="1" applyFont="1" applyFill="1" applyBorder="1" applyAlignment="1" applyProtection="1">
      <alignment horizontal="right"/>
      <protection hidden="1"/>
    </xf>
    <xf numFmtId="3" fontId="10" fillId="0" borderId="0" xfId="0" applyNumberFormat="1" applyFont="1" applyFill="1" applyBorder="1" applyAlignment="1" applyProtection="1">
      <alignment horizontal="right"/>
      <protection locked="0" hidden="1"/>
    </xf>
    <xf numFmtId="9" fontId="10" fillId="0" borderId="0" xfId="2" applyFont="1" applyFill="1" applyBorder="1" applyAlignment="1" applyProtection="1">
      <alignment horizontal="right"/>
      <protection locked="0" hidden="1"/>
    </xf>
    <xf numFmtId="0" fontId="12" fillId="3" borderId="0" xfId="0" applyFont="1" applyFill="1" applyBorder="1"/>
    <xf numFmtId="49" fontId="12" fillId="0" borderId="0" xfId="0" applyNumberFormat="1" applyFont="1" applyBorder="1"/>
    <xf numFmtId="0" fontId="11" fillId="0" borderId="12" xfId="0" applyFont="1" applyFill="1" applyBorder="1" applyAlignment="1" applyProtection="1">
      <alignment vertical="top"/>
      <protection hidden="1"/>
    </xf>
    <xf numFmtId="0" fontId="11" fillId="0" borderId="0" xfId="0" applyFont="1" applyFill="1" applyBorder="1" applyAlignment="1" applyProtection="1">
      <alignment vertical="top"/>
      <protection hidden="1"/>
    </xf>
    <xf numFmtId="0" fontId="17" fillId="0" borderId="0" xfId="0" applyFont="1"/>
    <xf numFmtId="6" fontId="17" fillId="0" borderId="0" xfId="0" applyNumberFormat="1" applyFont="1"/>
    <xf numFmtId="49" fontId="10" fillId="0" borderId="2" xfId="0" applyNumberFormat="1" applyFont="1" applyFill="1" applyBorder="1" applyAlignment="1" applyProtection="1">
      <alignment vertical="top" wrapText="1"/>
      <protection locked="0"/>
    </xf>
    <xf numFmtId="49" fontId="10" fillId="0" borderId="2" xfId="1" applyNumberFormat="1" applyFont="1" applyFill="1" applyBorder="1" applyAlignment="1" applyProtection="1">
      <alignment vertical="top" wrapText="1"/>
      <protection locked="0"/>
    </xf>
    <xf numFmtId="49" fontId="10" fillId="0" borderId="10" xfId="0" applyNumberFormat="1" applyFont="1" applyFill="1" applyBorder="1" applyAlignment="1">
      <alignment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2" fillId="5" borderId="2" xfId="0" applyFont="1" applyFill="1" applyBorder="1"/>
    <xf numFmtId="0" fontId="12" fillId="5" borderId="1" xfId="0" applyFont="1" applyFill="1" applyBorder="1"/>
    <xf numFmtId="0" fontId="12" fillId="6" borderId="2" xfId="0" applyFont="1" applyFill="1" applyBorder="1"/>
    <xf numFmtId="0" fontId="12" fillId="6" borderId="1" xfId="0" applyFont="1" applyFill="1" applyBorder="1"/>
    <xf numFmtId="0" fontId="10" fillId="5" borderId="2" xfId="0" applyFont="1" applyFill="1" applyBorder="1"/>
    <xf numFmtId="0" fontId="10" fillId="5" borderId="1" xfId="0" applyFont="1" applyFill="1" applyBorder="1"/>
    <xf numFmtId="0" fontId="10" fillId="6" borderId="2" xfId="0" applyFont="1" applyFill="1" applyBorder="1"/>
    <xf numFmtId="9" fontId="11" fillId="5" borderId="1" xfId="0" applyNumberFormat="1" applyFont="1" applyFill="1" applyBorder="1" applyAlignment="1" applyProtection="1">
      <protection hidden="1"/>
    </xf>
    <xf numFmtId="0" fontId="10" fillId="6" borderId="1" xfId="0" applyFont="1" applyFill="1" applyBorder="1"/>
    <xf numFmtId="164" fontId="10" fillId="5" borderId="2" xfId="0" applyNumberFormat="1" applyFont="1" applyFill="1" applyBorder="1"/>
    <xf numFmtId="0" fontId="10" fillId="5" borderId="2" xfId="0" applyFont="1" applyFill="1" applyBorder="1" applyAlignment="1">
      <alignment wrapText="1"/>
    </xf>
    <xf numFmtId="0" fontId="11" fillId="5" borderId="2" xfId="0" applyFont="1" applyFill="1" applyBorder="1" applyAlignment="1" applyProtection="1">
      <protection hidden="1"/>
    </xf>
    <xf numFmtId="3" fontId="11" fillId="3" borderId="2" xfId="0" applyNumberFormat="1" applyFont="1" applyFill="1" applyBorder="1" applyAlignment="1" applyProtection="1">
      <alignment horizontal="right"/>
      <protection locked="0"/>
    </xf>
    <xf numFmtId="0" fontId="10" fillId="0" borderId="2" xfId="0" applyFont="1" applyBorder="1" applyProtection="1">
      <protection locked="0"/>
    </xf>
    <xf numFmtId="3" fontId="10" fillId="0" borderId="2" xfId="0" applyNumberFormat="1" applyFont="1" applyBorder="1" applyProtection="1">
      <protection locked="0"/>
    </xf>
    <xf numFmtId="0" fontId="10" fillId="3" borderId="2" xfId="0" applyNumberFormat="1" applyFont="1" applyFill="1" applyBorder="1" applyAlignment="1" applyProtection="1">
      <alignment wrapText="1"/>
      <protection locked="0"/>
    </xf>
    <xf numFmtId="0" fontId="10" fillId="0" borderId="0" xfId="0" applyFont="1" applyProtection="1">
      <protection locked="0"/>
    </xf>
    <xf numFmtId="0" fontId="14" fillId="4" borderId="8" xfId="0" applyFont="1" applyFill="1" applyBorder="1" applyProtection="1">
      <protection locked="0"/>
    </xf>
    <xf numFmtId="3" fontId="14" fillId="4" borderId="9" xfId="0" applyNumberFormat="1" applyFont="1" applyFill="1" applyBorder="1" applyAlignment="1" applyProtection="1">
      <alignment wrapText="1"/>
      <protection locked="0"/>
    </xf>
    <xf numFmtId="10" fontId="14" fillId="4" borderId="9" xfId="0" applyNumberFormat="1" applyFont="1" applyFill="1" applyBorder="1" applyAlignment="1" applyProtection="1">
      <alignment wrapText="1"/>
      <protection locked="0"/>
    </xf>
    <xf numFmtId="0" fontId="14" fillId="4" borderId="9" xfId="0" applyFont="1" applyFill="1" applyBorder="1" applyAlignment="1" applyProtection="1">
      <alignment wrapText="1"/>
      <protection locked="0"/>
    </xf>
    <xf numFmtId="0" fontId="14" fillId="4" borderId="9" xfId="0" applyFont="1" applyFill="1" applyBorder="1" applyProtection="1">
      <protection locked="0"/>
    </xf>
    <xf numFmtId="0" fontId="7" fillId="3" borderId="2" xfId="0" applyNumberFormat="1" applyFont="1" applyFill="1" applyBorder="1" applyAlignment="1" applyProtection="1">
      <alignment vertical="top" wrapText="1"/>
      <protection locked="0"/>
    </xf>
    <xf numFmtId="0" fontId="10" fillId="5" borderId="14" xfId="0" applyFont="1" applyFill="1" applyBorder="1"/>
    <xf numFmtId="2" fontId="11" fillId="3" borderId="2" xfId="0" applyNumberFormat="1" applyFont="1" applyFill="1" applyBorder="1" applyAlignment="1" applyProtection="1">
      <protection locked="0"/>
    </xf>
    <xf numFmtId="2" fontId="10" fillId="3" borderId="2" xfId="0" applyNumberFormat="1" applyFont="1" applyFill="1" applyBorder="1" applyProtection="1">
      <protection locked="0"/>
    </xf>
    <xf numFmtId="2" fontId="10" fillId="3" borderId="2" xfId="0" applyNumberFormat="1" applyFont="1" applyFill="1" applyBorder="1" applyAlignment="1" applyProtection="1">
      <alignment wrapText="1"/>
      <protection locked="0"/>
    </xf>
    <xf numFmtId="0" fontId="5" fillId="0" borderId="0" xfId="0" applyFont="1"/>
    <xf numFmtId="0" fontId="21" fillId="0" borderId="0" xfId="0" applyFont="1"/>
    <xf numFmtId="3" fontId="10" fillId="0" borderId="0" xfId="0" applyNumberFormat="1" applyFont="1" applyFill="1" applyBorder="1"/>
    <xf numFmtId="1" fontId="10" fillId="3" borderId="2" xfId="0" applyNumberFormat="1" applyFont="1" applyFill="1" applyBorder="1" applyProtection="1">
      <protection locked="0"/>
    </xf>
    <xf numFmtId="0" fontId="20" fillId="7" borderId="14" xfId="0" applyFont="1" applyFill="1" applyBorder="1"/>
    <xf numFmtId="9" fontId="21" fillId="7" borderId="14" xfId="0" applyNumberFormat="1" applyFont="1" applyFill="1" applyBorder="1"/>
    <xf numFmtId="9" fontId="10" fillId="3" borderId="2" xfId="0" applyNumberFormat="1" applyFont="1" applyFill="1" applyBorder="1" applyProtection="1">
      <protection locked="0"/>
    </xf>
    <xf numFmtId="0" fontId="10" fillId="0" borderId="16" xfId="0" applyFont="1" applyBorder="1"/>
    <xf numFmtId="0" fontId="10" fillId="0" borderId="2" xfId="0" applyFont="1" applyBorder="1"/>
    <xf numFmtId="0" fontId="12" fillId="6" borderId="14" xfId="0" applyFont="1" applyFill="1" applyBorder="1"/>
    <xf numFmtId="9" fontId="10" fillId="0" borderId="0" xfId="0" applyNumberFormat="1" applyFont="1"/>
    <xf numFmtId="1" fontId="11" fillId="3" borderId="2" xfId="0" applyNumberFormat="1" applyFont="1" applyFill="1" applyBorder="1" applyAlignment="1" applyProtection="1">
      <protection locked="0"/>
    </xf>
    <xf numFmtId="1" fontId="10" fillId="0" borderId="2" xfId="0" applyNumberFormat="1" applyFont="1" applyBorder="1" applyProtection="1">
      <protection locked="0"/>
    </xf>
    <xf numFmtId="2" fontId="10" fillId="0" borderId="0" xfId="0" applyNumberFormat="1" applyFont="1" applyProtection="1">
      <protection locked="0"/>
    </xf>
    <xf numFmtId="3" fontId="6" fillId="0" borderId="5" xfId="2" applyNumberFormat="1" applyFont="1" applyFill="1" applyBorder="1" applyAlignment="1" applyProtection="1">
      <alignment horizontal="right"/>
      <protection hidden="1"/>
    </xf>
    <xf numFmtId="0" fontId="6" fillId="3" borderId="15" xfId="0" applyFont="1" applyFill="1" applyBorder="1" applyProtection="1"/>
    <xf numFmtId="11" fontId="10" fillId="0" borderId="2" xfId="0" applyNumberFormat="1" applyFont="1" applyFill="1" applyBorder="1" applyAlignment="1" applyProtection="1">
      <alignment vertical="top" wrapText="1"/>
      <protection locked="0"/>
    </xf>
    <xf numFmtId="0" fontId="10" fillId="0" borderId="2" xfId="0" applyFont="1" applyFill="1" applyBorder="1" applyAlignment="1" applyProtection="1">
      <alignment wrapText="1"/>
      <protection locked="0"/>
    </xf>
    <xf numFmtId="0" fontId="8" fillId="0" borderId="2" xfId="0" applyFont="1" applyFill="1" applyBorder="1" applyAlignment="1" applyProtection="1">
      <alignment horizontal="left" indent="1"/>
      <protection hidden="1"/>
    </xf>
    <xf numFmtId="0" fontId="1" fillId="8" borderId="13" xfId="0" applyFont="1" applyFill="1" applyBorder="1" applyAlignment="1" applyProtection="1">
      <protection hidden="1"/>
    </xf>
    <xf numFmtId="0" fontId="1" fillId="8" borderId="2" xfId="0" applyFont="1" applyFill="1" applyBorder="1" applyAlignment="1" applyProtection="1">
      <protection hidden="1"/>
    </xf>
    <xf numFmtId="3" fontId="13" fillId="9" borderId="2" xfId="0" applyNumberFormat="1" applyFont="1" applyFill="1" applyBorder="1" applyAlignment="1" applyProtection="1">
      <alignment vertical="center"/>
      <protection hidden="1"/>
    </xf>
    <xf numFmtId="3" fontId="13" fillId="9" borderId="8" xfId="0" applyNumberFormat="1" applyFont="1" applyFill="1" applyBorder="1" applyAlignment="1" applyProtection="1">
      <alignment vertical="top" wrapText="1"/>
      <protection hidden="1"/>
    </xf>
    <xf numFmtId="3" fontId="18" fillId="9" borderId="2" xfId="0" applyNumberFormat="1" applyFont="1" applyFill="1" applyBorder="1" applyAlignment="1" applyProtection="1">
      <alignment vertical="top" wrapText="1"/>
      <protection hidden="1"/>
    </xf>
    <xf numFmtId="3" fontId="13" fillId="9" borderId="2" xfId="0" applyNumberFormat="1" applyFont="1" applyFill="1" applyBorder="1" applyAlignment="1" applyProtection="1">
      <alignment vertical="top" wrapText="1"/>
      <protection hidden="1"/>
    </xf>
    <xf numFmtId="0" fontId="1" fillId="9" borderId="2" xfId="0" applyFont="1" applyFill="1" applyBorder="1" applyAlignment="1" applyProtection="1">
      <protection hidden="1"/>
    </xf>
    <xf numFmtId="164" fontId="1" fillId="9" borderId="2" xfId="0" applyNumberFormat="1" applyFont="1" applyFill="1" applyBorder="1" applyAlignment="1" applyProtection="1">
      <protection hidden="1"/>
    </xf>
    <xf numFmtId="10" fontId="1" fillId="9" borderId="2" xfId="0" applyNumberFormat="1" applyFont="1" applyFill="1" applyBorder="1" applyAlignment="1" applyProtection="1">
      <protection hidden="1"/>
    </xf>
    <xf numFmtId="0" fontId="11" fillId="9" borderId="2" xfId="0" applyFont="1" applyFill="1" applyBorder="1" applyAlignment="1" applyProtection="1">
      <alignment vertical="top"/>
      <protection hidden="1"/>
    </xf>
    <xf numFmtId="3" fontId="11" fillId="9" borderId="2" xfId="0" applyNumberFormat="1" applyFont="1" applyFill="1" applyBorder="1" applyAlignment="1" applyProtection="1">
      <alignment vertical="center"/>
      <protection hidden="1"/>
    </xf>
    <xf numFmtId="3" fontId="16" fillId="9" borderId="2" xfId="0" applyNumberFormat="1" applyFont="1" applyFill="1" applyBorder="1" applyProtection="1">
      <protection hidden="1"/>
    </xf>
    <xf numFmtId="49" fontId="13" fillId="9" borderId="2" xfId="0" applyNumberFormat="1" applyFont="1" applyFill="1" applyBorder="1" applyAlignment="1" applyProtection="1">
      <alignment vertical="top" wrapText="1"/>
      <protection hidden="1"/>
    </xf>
    <xf numFmtId="0" fontId="9" fillId="8" borderId="2" xfId="0" applyFont="1" applyFill="1" applyBorder="1" applyAlignment="1" applyProtection="1">
      <protection hidden="1"/>
    </xf>
    <xf numFmtId="3" fontId="9" fillId="8" borderId="2" xfId="0" applyNumberFormat="1" applyFont="1" applyFill="1" applyBorder="1" applyAlignment="1" applyProtection="1"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hidden="1"/>
    </xf>
    <xf numFmtId="49" fontId="9" fillId="8" borderId="2" xfId="0" applyNumberFormat="1" applyFont="1" applyFill="1" applyBorder="1" applyAlignment="1" applyProtection="1">
      <alignment vertical="top" wrapText="1"/>
      <protection locked="0"/>
    </xf>
    <xf numFmtId="3" fontId="13" fillId="9" borderId="2" xfId="0" applyNumberFormat="1" applyFont="1" applyFill="1" applyBorder="1" applyProtection="1">
      <protection hidden="1"/>
    </xf>
    <xf numFmtId="3" fontId="14" fillId="10" borderId="9" xfId="0" applyNumberFormat="1" applyFont="1" applyFill="1" applyBorder="1" applyAlignment="1" applyProtection="1">
      <alignment vertical="center"/>
    </xf>
    <xf numFmtId="9" fontId="14" fillId="10" borderId="9" xfId="0" applyNumberFormat="1" applyFont="1" applyFill="1" applyBorder="1" applyAlignment="1" applyProtection="1">
      <alignment vertical="center"/>
      <protection locked="0"/>
    </xf>
    <xf numFmtId="3" fontId="14" fillId="10" borderId="9" xfId="0" applyNumberFormat="1" applyFont="1" applyFill="1" applyBorder="1" applyAlignment="1" applyProtection="1">
      <alignment horizontal="right"/>
    </xf>
    <xf numFmtId="0" fontId="9" fillId="8" borderId="2" xfId="0" applyFont="1" applyFill="1" applyBorder="1" applyAlignment="1" applyProtection="1">
      <alignment wrapText="1"/>
      <protection hidden="1"/>
    </xf>
    <xf numFmtId="0" fontId="11" fillId="9" borderId="2" xfId="0" applyFont="1" applyFill="1" applyBorder="1" applyAlignment="1" applyProtection="1">
      <alignment vertical="top"/>
    </xf>
    <xf numFmtId="3" fontId="11" fillId="9" borderId="2" xfId="0" applyNumberFormat="1" applyFont="1" applyFill="1" applyBorder="1" applyAlignment="1" applyProtection="1">
      <alignment vertical="center"/>
    </xf>
    <xf numFmtId="0" fontId="10" fillId="9" borderId="2" xfId="0" applyNumberFormat="1" applyFont="1" applyFill="1" applyBorder="1" applyProtection="1"/>
    <xf numFmtId="3" fontId="11" fillId="9" borderId="2" xfId="0" applyNumberFormat="1" applyFont="1" applyFill="1" applyBorder="1" applyAlignment="1" applyProtection="1">
      <alignment horizontal="right"/>
    </xf>
    <xf numFmtId="164" fontId="12" fillId="8" borderId="2" xfId="0" applyNumberFormat="1" applyFont="1" applyFill="1" applyBorder="1"/>
    <xf numFmtId="49" fontId="9" fillId="8" borderId="2" xfId="0" applyNumberFormat="1" applyFont="1" applyFill="1" applyBorder="1" applyAlignment="1" applyProtection="1">
      <protection hidden="1"/>
    </xf>
    <xf numFmtId="0" fontId="16" fillId="8" borderId="2" xfId="0" applyFont="1" applyFill="1" applyBorder="1" applyAlignment="1" applyProtection="1">
      <protection hidden="1"/>
    </xf>
    <xf numFmtId="3" fontId="7" fillId="9" borderId="2" xfId="0" applyNumberFormat="1" applyFont="1" applyFill="1" applyBorder="1" applyProtection="1">
      <protection hidden="1"/>
    </xf>
    <xf numFmtId="0" fontId="1" fillId="9" borderId="6" xfId="0" applyFont="1" applyFill="1" applyBorder="1" applyAlignment="1" applyProtection="1">
      <alignment vertical="top"/>
      <protection hidden="1"/>
    </xf>
    <xf numFmtId="3" fontId="6" fillId="9" borderId="6" xfId="0" applyNumberFormat="1" applyFont="1" applyFill="1" applyBorder="1" applyProtection="1">
      <protection hidden="1"/>
    </xf>
    <xf numFmtId="0" fontId="1" fillId="9" borderId="4" xfId="0" applyFont="1" applyFill="1" applyBorder="1" applyAlignment="1" applyProtection="1">
      <alignment vertical="top"/>
      <protection hidden="1"/>
    </xf>
    <xf numFmtId="3" fontId="6" fillId="9" borderId="3" xfId="0" applyNumberFormat="1" applyFont="1" applyFill="1" applyBorder="1"/>
    <xf numFmtId="0" fontId="8" fillId="3" borderId="2" xfId="0" applyFont="1" applyFill="1" applyBorder="1" applyAlignment="1" applyProtection="1">
      <alignment horizontal="left" indent="1"/>
      <protection hidden="1"/>
    </xf>
    <xf numFmtId="3" fontId="7" fillId="3" borderId="2" xfId="0" applyNumberFormat="1" applyFont="1" applyFill="1" applyBorder="1" applyProtection="1">
      <protection hidden="1"/>
    </xf>
    <xf numFmtId="0" fontId="1" fillId="9" borderId="3" xfId="0" applyFont="1" applyFill="1" applyBorder="1" applyAlignment="1" applyProtection="1">
      <alignment vertical="top"/>
      <protection hidden="1"/>
    </xf>
    <xf numFmtId="0" fontId="0" fillId="0" borderId="0" xfId="0" applyBorder="1"/>
    <xf numFmtId="0" fontId="22" fillId="0" borderId="0" xfId="0" applyFont="1" applyBorder="1"/>
    <xf numFmtId="0" fontId="23" fillId="0" borderId="0" xfId="0" applyFont="1" applyBorder="1"/>
    <xf numFmtId="0" fontId="24" fillId="0" borderId="0" xfId="411" applyFont="1" applyBorder="1"/>
    <xf numFmtId="0" fontId="0" fillId="0" borderId="0" xfId="0" applyBorder="1" applyAlignment="1"/>
    <xf numFmtId="0" fontId="25" fillId="8" borderId="17" xfId="0" applyFont="1" applyFill="1" applyBorder="1" applyAlignment="1">
      <alignment horizontal="center" wrapText="1"/>
    </xf>
    <xf numFmtId="0" fontId="25" fillId="8" borderId="2" xfId="0" applyFont="1" applyFill="1" applyBorder="1" applyAlignment="1">
      <alignment horizontal="center" wrapText="1"/>
    </xf>
    <xf numFmtId="0" fontId="25" fillId="8" borderId="16" xfId="0" applyFont="1" applyFill="1" applyBorder="1" applyAlignment="1">
      <alignment horizontal="center" wrapText="1"/>
    </xf>
    <xf numFmtId="0" fontId="25" fillId="8" borderId="18" xfId="0" applyFont="1" applyFill="1" applyBorder="1" applyAlignment="1">
      <alignment horizontal="center" wrapText="1"/>
    </xf>
    <xf numFmtId="0" fontId="0" fillId="0" borderId="6" xfId="0" applyFont="1" applyBorder="1" applyAlignment="1" applyProtection="1">
      <alignment wrapText="1"/>
      <protection locked="0"/>
    </xf>
    <xf numFmtId="3" fontId="0" fillId="0" borderId="6" xfId="0" applyNumberFormat="1" applyFont="1" applyBorder="1" applyAlignment="1" applyProtection="1">
      <alignment horizontal="center" wrapText="1"/>
      <protection locked="0"/>
    </xf>
    <xf numFmtId="0" fontId="0" fillId="0" borderId="6" xfId="0" applyFont="1" applyBorder="1" applyAlignment="1" applyProtection="1">
      <alignment horizontal="center" wrapText="1"/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20" xfId="0" applyFont="1" applyBorder="1" applyAlignment="1" applyProtection="1">
      <alignment horizontal="center" wrapText="1"/>
      <protection locked="0"/>
    </xf>
    <xf numFmtId="0" fontId="0" fillId="0" borderId="3" xfId="0" applyFont="1" applyBorder="1" applyAlignment="1" applyProtection="1">
      <alignment wrapText="1"/>
      <protection locked="0"/>
    </xf>
    <xf numFmtId="0" fontId="0" fillId="0" borderId="20" xfId="0" applyFont="1" applyBorder="1" applyAlignment="1" applyProtection="1">
      <alignment wrapText="1"/>
      <protection locked="0"/>
    </xf>
    <xf numFmtId="0" fontId="0" fillId="0" borderId="8" xfId="0" applyFont="1" applyBorder="1" applyAlignment="1" applyProtection="1">
      <alignment wrapText="1"/>
      <protection locked="0"/>
    </xf>
    <xf numFmtId="0" fontId="0" fillId="0" borderId="9" xfId="0" applyFont="1" applyBorder="1" applyAlignment="1" applyProtection="1">
      <alignment wrapText="1"/>
      <protection locked="0"/>
    </xf>
    <xf numFmtId="17" fontId="0" fillId="0" borderId="18" xfId="0" applyNumberFormat="1" applyFont="1" applyBorder="1" applyAlignment="1" applyProtection="1">
      <alignment horizontal="center" wrapText="1"/>
      <protection locked="0"/>
    </xf>
    <xf numFmtId="0" fontId="12" fillId="5" borderId="2" xfId="0" applyFont="1" applyFill="1" applyBorder="1" applyAlignment="1">
      <alignment wrapText="1"/>
    </xf>
    <xf numFmtId="0" fontId="5" fillId="0" borderId="0" xfId="0" applyFont="1"/>
    <xf numFmtId="0" fontId="16" fillId="3" borderId="11" xfId="0" applyFont="1" applyFill="1" applyBorder="1" applyAlignment="1">
      <alignment horizontal="center"/>
    </xf>
    <xf numFmtId="0" fontId="12" fillId="0" borderId="11" xfId="0" applyFont="1" applyBorder="1" applyAlignment="1">
      <alignment horizontal="center"/>
    </xf>
    <xf numFmtId="3" fontId="16" fillId="9" borderId="1" xfId="0" applyNumberFormat="1" applyFont="1" applyFill="1" applyBorder="1" applyAlignment="1" applyProtection="1">
      <alignment horizontal="left"/>
      <protection hidden="1"/>
    </xf>
    <xf numFmtId="3" fontId="16" fillId="9" borderId="15" xfId="0" applyNumberFormat="1" applyFont="1" applyFill="1" applyBorder="1" applyAlignment="1" applyProtection="1">
      <alignment horizontal="left"/>
      <protection hidden="1"/>
    </xf>
    <xf numFmtId="3" fontId="16" fillId="9" borderId="16" xfId="0" applyNumberFormat="1" applyFont="1" applyFill="1" applyBorder="1" applyAlignment="1" applyProtection="1">
      <alignment horizontal="left"/>
      <protection hidden="1"/>
    </xf>
    <xf numFmtId="0" fontId="20" fillId="0" borderId="11" xfId="0" applyFont="1" applyBorder="1" applyAlignment="1">
      <alignment horizontal="center"/>
    </xf>
    <xf numFmtId="0" fontId="10" fillId="3" borderId="1" xfId="0" applyFont="1" applyFill="1" applyBorder="1" applyAlignment="1" applyProtection="1">
      <alignment horizontal="left"/>
      <protection locked="0"/>
    </xf>
    <xf numFmtId="0" fontId="10" fillId="3" borderId="16" xfId="0" applyFont="1" applyFill="1" applyBorder="1" applyAlignment="1" applyProtection="1">
      <alignment horizontal="left"/>
      <protection locked="0"/>
    </xf>
    <xf numFmtId="0" fontId="9" fillId="8" borderId="1" xfId="0" applyFont="1" applyFill="1" applyBorder="1" applyAlignment="1" applyProtection="1">
      <alignment horizontal="left"/>
      <protection hidden="1"/>
    </xf>
    <xf numFmtId="0" fontId="9" fillId="8" borderId="16" xfId="0" applyFont="1" applyFill="1" applyBorder="1" applyAlignment="1" applyProtection="1">
      <alignment horizontal="left"/>
      <protection hidden="1"/>
    </xf>
  </cellXfs>
  <cellStyles count="412">
    <cellStyle name="Anteckning" xfId="1" builtinId="10"/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6" builtinId="9" hidden="1"/>
    <cellStyle name="Följd hyperlänk" xfId="38" builtinId="9" hidden="1"/>
    <cellStyle name="Följd hyperlänk" xfId="40" builtinId="9" hidden="1"/>
    <cellStyle name="Följd hyperlänk" xfId="42" builtinId="9" hidden="1"/>
    <cellStyle name="Följd hyperlänk" xfId="44" builtinId="9" hidden="1"/>
    <cellStyle name="Följd hyperlänk" xfId="46" builtinId="9" hidden="1"/>
    <cellStyle name="Följd hyperlänk" xfId="48" builtinId="9" hidden="1"/>
    <cellStyle name="Följd hyperlänk" xfId="50" builtinId="9" hidden="1"/>
    <cellStyle name="Följd hyperlänk" xfId="52" builtinId="9" hidden="1"/>
    <cellStyle name="Följd hyperlänk" xfId="54" builtinId="9" hidden="1"/>
    <cellStyle name="Följd hyperlänk" xfId="56" builtinId="9" hidden="1"/>
    <cellStyle name="Följd hyperlänk" xfId="58" builtinId="9" hidden="1"/>
    <cellStyle name="Följd hyperlänk" xfId="60" builtinId="9" hidden="1"/>
    <cellStyle name="Följd hyperlänk" xfId="62" builtinId="9" hidden="1"/>
    <cellStyle name="Följd hyperlänk" xfId="64" builtinId="9" hidden="1"/>
    <cellStyle name="Följd hyperlänk" xfId="66" builtinId="9" hidden="1"/>
    <cellStyle name="Följd hyperlänk" xfId="68" builtinId="9" hidden="1"/>
    <cellStyle name="Följd hyperlänk" xfId="70" builtinId="9" hidden="1"/>
    <cellStyle name="Följd hyperlänk" xfId="72" builtinId="9" hidden="1"/>
    <cellStyle name="Följd hyperlänk" xfId="74" builtinId="9" hidden="1"/>
    <cellStyle name="Följd hyperlänk" xfId="76" builtinId="9" hidden="1"/>
    <cellStyle name="Följd hyperlänk" xfId="78" builtinId="9" hidden="1"/>
    <cellStyle name="Följd hyperlänk" xfId="80" builtinId="9" hidden="1"/>
    <cellStyle name="Följd hyperlänk" xfId="82" builtinId="9" hidden="1"/>
    <cellStyle name="Följd hyperlänk" xfId="84" builtinId="9" hidden="1"/>
    <cellStyle name="Följd hyperlänk" xfId="86" builtinId="9" hidden="1"/>
    <cellStyle name="Följd hyperlänk" xfId="88" builtinId="9" hidden="1"/>
    <cellStyle name="Följd hyperlänk" xfId="90" builtinId="9" hidden="1"/>
    <cellStyle name="Följd hyperlänk" xfId="92" builtinId="9" hidden="1"/>
    <cellStyle name="Följd hyperlänk" xfId="94" builtinId="9" hidden="1"/>
    <cellStyle name="Följd hyperlänk" xfId="96" builtinId="9" hidden="1"/>
    <cellStyle name="Följd hyperlänk" xfId="98" builtinId="9" hidden="1"/>
    <cellStyle name="Följd hyperlänk" xfId="100" builtinId="9" hidden="1"/>
    <cellStyle name="Följd hyperlänk" xfId="102" builtinId="9" hidden="1"/>
    <cellStyle name="Följd hyperlänk" xfId="104" builtinId="9" hidden="1"/>
    <cellStyle name="Följd hyperlänk" xfId="106" builtinId="9" hidden="1"/>
    <cellStyle name="Följd hyperlänk" xfId="108" builtinId="9" hidden="1"/>
    <cellStyle name="Följd hyperlänk" xfId="110" builtinId="9" hidden="1"/>
    <cellStyle name="Följd hyperlänk" xfId="112" builtinId="9" hidden="1"/>
    <cellStyle name="Följd hyperlänk" xfId="114" builtinId="9" hidden="1"/>
    <cellStyle name="Följd hyperlänk" xfId="116" builtinId="9" hidden="1"/>
    <cellStyle name="Följd hyperlänk" xfId="118" builtinId="9" hidden="1"/>
    <cellStyle name="Följd hyperlänk" xfId="120" builtinId="9" hidden="1"/>
    <cellStyle name="Följd hyperlänk" xfId="122" builtinId="9" hidden="1"/>
    <cellStyle name="Följd hyperlänk" xfId="124" builtinId="9" hidden="1"/>
    <cellStyle name="Följd hyperlänk" xfId="126" builtinId="9" hidden="1"/>
    <cellStyle name="Följd hyperlänk" xfId="128" builtinId="9" hidden="1"/>
    <cellStyle name="Följd hyperlänk" xfId="130" builtinId="9" hidden="1"/>
    <cellStyle name="Följd hyperlänk" xfId="132" builtinId="9" hidden="1"/>
    <cellStyle name="Följd hyperlänk" xfId="134" builtinId="9" hidden="1"/>
    <cellStyle name="Följd hyperlänk" xfId="136" builtinId="9" hidden="1"/>
    <cellStyle name="Följd hyperlänk" xfId="138" builtinId="9" hidden="1"/>
    <cellStyle name="Följd hyperlänk" xfId="140" builtinId="9" hidden="1"/>
    <cellStyle name="Följd hyperlänk" xfId="142" builtinId="9" hidden="1"/>
    <cellStyle name="Följd hyperlänk" xfId="144" builtinId="9" hidden="1"/>
    <cellStyle name="Följd hyperlänk" xfId="146" builtinId="9" hidden="1"/>
    <cellStyle name="Följd hyperlänk" xfId="148" builtinId="9" hidden="1"/>
    <cellStyle name="Följd hyperlänk" xfId="150" builtinId="9" hidden="1"/>
    <cellStyle name="Följd hyperlänk" xfId="152" builtinId="9" hidden="1"/>
    <cellStyle name="Följd hyperlänk" xfId="154" builtinId="9" hidden="1"/>
    <cellStyle name="Följd hyperlänk" xfId="156" builtinId="9" hidden="1"/>
    <cellStyle name="Följd hyperlänk" xfId="158" builtinId="9" hidden="1"/>
    <cellStyle name="Följd hyperlänk" xfId="160" builtinId="9" hidden="1"/>
    <cellStyle name="Följd hyperlänk" xfId="162" builtinId="9" hidden="1"/>
    <cellStyle name="Följd hyperlänk" xfId="164" builtinId="9" hidden="1"/>
    <cellStyle name="Följd hyperlänk" xfId="166" builtinId="9" hidden="1"/>
    <cellStyle name="Följd hyperlänk" xfId="168" builtinId="9" hidden="1"/>
    <cellStyle name="Följd hyperlänk" xfId="170" builtinId="9" hidden="1"/>
    <cellStyle name="Följd hyperlänk" xfId="172" builtinId="9" hidden="1"/>
    <cellStyle name="Följd hyperlänk" xfId="174" builtinId="9" hidden="1"/>
    <cellStyle name="Följd hyperlänk" xfId="176" builtinId="9" hidden="1"/>
    <cellStyle name="Följd hyperlänk" xfId="178" builtinId="9" hidden="1"/>
    <cellStyle name="Följd hyperlänk" xfId="180" builtinId="9" hidden="1"/>
    <cellStyle name="Följd hyperlänk" xfId="182" builtinId="9" hidden="1"/>
    <cellStyle name="Följd hyperlänk" xfId="184" builtinId="9" hidden="1"/>
    <cellStyle name="Följd hyperlänk" xfId="186" builtinId="9" hidden="1"/>
    <cellStyle name="Följd hyperlänk" xfId="188" builtinId="9" hidden="1"/>
    <cellStyle name="Följd hyperlänk" xfId="190" builtinId="9" hidden="1"/>
    <cellStyle name="Följd hyperlänk" xfId="192" builtinId="9" hidden="1"/>
    <cellStyle name="Följd hyperlänk" xfId="194" builtinId="9" hidden="1"/>
    <cellStyle name="Följd hyperlänk" xfId="196" builtinId="9" hidden="1"/>
    <cellStyle name="Följd hyperlänk" xfId="198" builtinId="9" hidden="1"/>
    <cellStyle name="Följd hyperlänk" xfId="200" builtinId="9" hidden="1"/>
    <cellStyle name="Följd hyperlänk" xfId="202" builtinId="9" hidden="1"/>
    <cellStyle name="Följd hyperlänk" xfId="204" builtinId="9" hidden="1"/>
    <cellStyle name="Följd hyperlänk" xfId="206" builtinId="9" hidden="1"/>
    <cellStyle name="Följd hyperlänk" xfId="208" builtinId="9" hidden="1"/>
    <cellStyle name="Följd hyperlänk" xfId="210" builtinId="9" hidden="1"/>
    <cellStyle name="Följd hyperlänk" xfId="212" builtinId="9" hidden="1"/>
    <cellStyle name="Följd hyperlänk" xfId="214" builtinId="9" hidden="1"/>
    <cellStyle name="Följd hyperlänk" xfId="216" builtinId="9" hidden="1"/>
    <cellStyle name="Följd hyperlänk" xfId="218" builtinId="9" hidden="1"/>
    <cellStyle name="Följd hyperlänk" xfId="220" builtinId="9" hidden="1"/>
    <cellStyle name="Följd hyperlänk" xfId="222" builtinId="9" hidden="1"/>
    <cellStyle name="Följd hyperlänk" xfId="224" builtinId="9" hidden="1"/>
    <cellStyle name="Följd hyperlänk" xfId="226" builtinId="9" hidden="1"/>
    <cellStyle name="Följd hyperlänk" xfId="228" builtinId="9" hidden="1"/>
    <cellStyle name="Följd hyperlänk" xfId="230" builtinId="9" hidden="1"/>
    <cellStyle name="Följd hyperlänk" xfId="232" builtinId="9" hidden="1"/>
    <cellStyle name="Följd hyperlänk" xfId="234" builtinId="9" hidden="1"/>
    <cellStyle name="Följd hyperlänk" xfId="236" builtinId="9" hidden="1"/>
    <cellStyle name="Följd hyperlänk" xfId="238" builtinId="9" hidden="1"/>
    <cellStyle name="Följd hyperlänk" xfId="240" builtinId="9" hidden="1"/>
    <cellStyle name="Följd hyperlänk" xfId="242" builtinId="9" hidden="1"/>
    <cellStyle name="Följd hyperlänk" xfId="244" builtinId="9" hidden="1"/>
    <cellStyle name="Följd hyperlänk" xfId="246" builtinId="9" hidden="1"/>
    <cellStyle name="Följd hyperlänk" xfId="248" builtinId="9" hidden="1"/>
    <cellStyle name="Följd hyperlänk" xfId="250" builtinId="9" hidden="1"/>
    <cellStyle name="Följd hyperlänk" xfId="252" builtinId="9" hidden="1"/>
    <cellStyle name="Följd hyperlänk" xfId="254" builtinId="9" hidden="1"/>
    <cellStyle name="Följd hyperlänk" xfId="256" builtinId="9" hidden="1"/>
    <cellStyle name="Följd hyperlänk" xfId="258" builtinId="9" hidden="1"/>
    <cellStyle name="Följd hyperlänk" xfId="260" builtinId="9" hidden="1"/>
    <cellStyle name="Följd hyperlänk" xfId="262" builtinId="9" hidden="1"/>
    <cellStyle name="Följd hyperlänk" xfId="264" builtinId="9" hidden="1"/>
    <cellStyle name="Följd hyperlänk" xfId="266" builtinId="9" hidden="1"/>
    <cellStyle name="Följd hyperlänk" xfId="268" builtinId="9" hidden="1"/>
    <cellStyle name="Följd hyperlänk" xfId="270" builtinId="9" hidden="1"/>
    <cellStyle name="Följd hyperlänk" xfId="272" builtinId="9" hidden="1"/>
    <cellStyle name="Följd hyperlänk" xfId="274" builtinId="9" hidden="1"/>
    <cellStyle name="Följd hyperlänk" xfId="276" builtinId="9" hidden="1"/>
    <cellStyle name="Följd hyperlänk" xfId="278" builtinId="9" hidden="1"/>
    <cellStyle name="Följd hyperlänk" xfId="280" builtinId="9" hidden="1"/>
    <cellStyle name="Följd hyperlänk" xfId="282" builtinId="9" hidden="1"/>
    <cellStyle name="Följd hyperlänk" xfId="284" builtinId="9" hidden="1"/>
    <cellStyle name="Följd hyperlänk" xfId="286" builtinId="9" hidden="1"/>
    <cellStyle name="Följd hyperlänk" xfId="288" builtinId="9" hidden="1"/>
    <cellStyle name="Följd hyperlänk" xfId="290" builtinId="9" hidden="1"/>
    <cellStyle name="Följd hyperlänk" xfId="292" builtinId="9" hidden="1"/>
    <cellStyle name="Följd hyperlänk" xfId="294" builtinId="9" hidden="1"/>
    <cellStyle name="Följd hyperlänk" xfId="296" builtinId="9" hidden="1"/>
    <cellStyle name="Följd hyperlänk" xfId="298" builtinId="9" hidden="1"/>
    <cellStyle name="Följd hyperlänk" xfId="300" builtinId="9" hidden="1"/>
    <cellStyle name="Följd hyperlänk" xfId="302" builtinId="9" hidden="1"/>
    <cellStyle name="Följd hyperlänk" xfId="304" builtinId="9" hidden="1"/>
    <cellStyle name="Följd hyperlänk" xfId="306" builtinId="9" hidden="1"/>
    <cellStyle name="Följd hyperlänk" xfId="308" builtinId="9" hidden="1"/>
    <cellStyle name="Följd hyperlänk" xfId="310" builtinId="9" hidden="1"/>
    <cellStyle name="Följd hyperlänk" xfId="312" builtinId="9" hidden="1"/>
    <cellStyle name="Följd hyperlänk" xfId="314" builtinId="9" hidden="1"/>
    <cellStyle name="Följd hyperlänk" xfId="316" builtinId="9" hidden="1"/>
    <cellStyle name="Följd hyperlänk" xfId="318" builtinId="9" hidden="1"/>
    <cellStyle name="Följd hyperlänk" xfId="320" builtinId="9" hidden="1"/>
    <cellStyle name="Följd hyperlänk" xfId="322" builtinId="9" hidden="1"/>
    <cellStyle name="Följd hyperlänk" xfId="324" builtinId="9" hidden="1"/>
    <cellStyle name="Följd hyperlänk" xfId="326" builtinId="9" hidden="1"/>
    <cellStyle name="Följd hyperlänk" xfId="328" builtinId="9" hidden="1"/>
    <cellStyle name="Följd hyperlänk" xfId="330" builtinId="9" hidden="1"/>
    <cellStyle name="Följd hyperlänk" xfId="332" builtinId="9" hidden="1"/>
    <cellStyle name="Följd hyperlänk" xfId="334" builtinId="9" hidden="1"/>
    <cellStyle name="Följd hyperlänk" xfId="336" builtinId="9" hidden="1"/>
    <cellStyle name="Följd hyperlänk" xfId="338" builtinId="9" hidden="1"/>
    <cellStyle name="Följd hyperlänk" xfId="340" builtinId="9" hidden="1"/>
    <cellStyle name="Följd hyperlänk" xfId="342" builtinId="9" hidden="1"/>
    <cellStyle name="Följd hyperlänk" xfId="344" builtinId="9" hidden="1"/>
    <cellStyle name="Följd hyperlänk" xfId="346" builtinId="9" hidden="1"/>
    <cellStyle name="Följd hyperlänk" xfId="348" builtinId="9" hidden="1"/>
    <cellStyle name="Följd hyperlänk" xfId="350" builtinId="9" hidden="1"/>
    <cellStyle name="Följd hyperlänk" xfId="352" builtinId="9" hidden="1"/>
    <cellStyle name="Följd hyperlänk" xfId="354" builtinId="9" hidden="1"/>
    <cellStyle name="Följd hyperlänk" xfId="356" builtinId="9" hidden="1"/>
    <cellStyle name="Följd hyperlänk" xfId="358" builtinId="9" hidden="1"/>
    <cellStyle name="Följd hyperlänk" xfId="360" builtinId="9" hidden="1"/>
    <cellStyle name="Följd hyperlänk" xfId="362" builtinId="9" hidden="1"/>
    <cellStyle name="Följd hyperlänk" xfId="364" builtinId="9" hidden="1"/>
    <cellStyle name="Följd hyperlänk" xfId="366" builtinId="9" hidden="1"/>
    <cellStyle name="Följd hyperlänk" xfId="368" builtinId="9" hidden="1"/>
    <cellStyle name="Följd hyperlänk" xfId="370" builtinId="9" hidden="1"/>
    <cellStyle name="Följd hyperlänk" xfId="372" builtinId="9" hidden="1"/>
    <cellStyle name="Följd hyperlänk" xfId="374" builtinId="9" hidden="1"/>
    <cellStyle name="Följd hyperlänk" xfId="376" builtinId="9" hidden="1"/>
    <cellStyle name="Följd hyperlänk" xfId="378" builtinId="9" hidden="1"/>
    <cellStyle name="Följd hyperlänk" xfId="380" builtinId="9" hidden="1"/>
    <cellStyle name="Följd hyperlänk" xfId="382" builtinId="9" hidden="1"/>
    <cellStyle name="Följd hyperlänk" xfId="384" builtinId="9" hidden="1"/>
    <cellStyle name="Följd hyperlänk" xfId="386" builtinId="9" hidden="1"/>
    <cellStyle name="Följd hyperlänk" xfId="388" builtinId="9" hidden="1"/>
    <cellStyle name="Följd hyperlänk" xfId="390" builtinId="9" hidden="1"/>
    <cellStyle name="Följd hyperlänk" xfId="392" builtinId="9" hidden="1"/>
    <cellStyle name="Följd hyperlänk" xfId="394" builtinId="9" hidden="1"/>
    <cellStyle name="Följd hyperlänk" xfId="396" builtinId="9" hidden="1"/>
    <cellStyle name="Följd hyperlänk" xfId="398" builtinId="9" hidden="1"/>
    <cellStyle name="Följd hyperlänk" xfId="400" builtinId="9" hidden="1"/>
    <cellStyle name="Följd hyperlänk" xfId="402" builtinId="9" hidden="1"/>
    <cellStyle name="Följd hyperlänk" xfId="404" builtinId="9" hidden="1"/>
    <cellStyle name="Följd hyperlänk" xfId="406" builtinId="9" hidden="1"/>
    <cellStyle name="Följd hyperlänk" xfId="408" builtinId="9" hidden="1"/>
    <cellStyle name="Följd hyperlänk" xfId="410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5" builtinId="8" hidden="1"/>
    <cellStyle name="Hyperlänk" xfId="37" builtinId="8" hidden="1"/>
    <cellStyle name="Hyperlänk" xfId="39" builtinId="8" hidden="1"/>
    <cellStyle name="Hyperlänk" xfId="41" builtinId="8" hidden="1"/>
    <cellStyle name="Hyperlänk" xfId="43" builtinId="8" hidden="1"/>
    <cellStyle name="Hyperlänk" xfId="45" builtinId="8" hidden="1"/>
    <cellStyle name="Hyperlänk" xfId="47" builtinId="8" hidden="1"/>
    <cellStyle name="Hyperlänk" xfId="49" builtinId="8" hidden="1"/>
    <cellStyle name="Hyperlänk" xfId="51" builtinId="8" hidden="1"/>
    <cellStyle name="Hyperlänk" xfId="53" builtinId="8" hidden="1"/>
    <cellStyle name="Hyperlänk" xfId="55" builtinId="8" hidden="1"/>
    <cellStyle name="Hyperlänk" xfId="57" builtinId="8" hidden="1"/>
    <cellStyle name="Hyperlänk" xfId="59" builtinId="8" hidden="1"/>
    <cellStyle name="Hyperlänk" xfId="61" builtinId="8" hidden="1"/>
    <cellStyle name="Hyperlänk" xfId="63" builtinId="8" hidden="1"/>
    <cellStyle name="Hyperlänk" xfId="65" builtinId="8" hidden="1"/>
    <cellStyle name="Hyperlänk" xfId="67" builtinId="8" hidden="1"/>
    <cellStyle name="Hyperlänk" xfId="69" builtinId="8" hidden="1"/>
    <cellStyle name="Hyperlänk" xfId="71" builtinId="8" hidden="1"/>
    <cellStyle name="Hyperlänk" xfId="73" builtinId="8" hidden="1"/>
    <cellStyle name="Hyperlänk" xfId="75" builtinId="8" hidden="1"/>
    <cellStyle name="Hyperlänk" xfId="77" builtinId="8" hidden="1"/>
    <cellStyle name="Hyperlänk" xfId="79" builtinId="8" hidden="1"/>
    <cellStyle name="Hyperlänk" xfId="81" builtinId="8" hidden="1"/>
    <cellStyle name="Hyperlänk" xfId="83" builtinId="8" hidden="1"/>
    <cellStyle name="Hyperlänk" xfId="85" builtinId="8" hidden="1"/>
    <cellStyle name="Hyperlänk" xfId="87" builtinId="8" hidden="1"/>
    <cellStyle name="Hyperlänk" xfId="89" builtinId="8" hidden="1"/>
    <cellStyle name="Hyperlänk" xfId="91" builtinId="8" hidden="1"/>
    <cellStyle name="Hyperlänk" xfId="93" builtinId="8" hidden="1"/>
    <cellStyle name="Hyperlänk" xfId="95" builtinId="8" hidden="1"/>
    <cellStyle name="Hyperlänk" xfId="97" builtinId="8" hidden="1"/>
    <cellStyle name="Hyperlänk" xfId="99" builtinId="8" hidden="1"/>
    <cellStyle name="Hyperlänk" xfId="101" builtinId="8" hidden="1"/>
    <cellStyle name="Hyperlänk" xfId="103" builtinId="8" hidden="1"/>
    <cellStyle name="Hyperlänk" xfId="105" builtinId="8" hidden="1"/>
    <cellStyle name="Hyperlänk" xfId="107" builtinId="8" hidden="1"/>
    <cellStyle name="Hyperlänk" xfId="109" builtinId="8" hidden="1"/>
    <cellStyle name="Hyperlänk" xfId="111" builtinId="8" hidden="1"/>
    <cellStyle name="Hyperlänk" xfId="113" builtinId="8" hidden="1"/>
    <cellStyle name="Hyperlänk" xfId="115" builtinId="8" hidden="1"/>
    <cellStyle name="Hyperlänk" xfId="117" builtinId="8" hidden="1"/>
    <cellStyle name="Hyperlänk" xfId="119" builtinId="8" hidden="1"/>
    <cellStyle name="Hyperlänk" xfId="121" builtinId="8" hidden="1"/>
    <cellStyle name="Hyperlänk" xfId="123" builtinId="8" hidden="1"/>
    <cellStyle name="Hyperlänk" xfId="125" builtinId="8" hidden="1"/>
    <cellStyle name="Hyperlänk" xfId="127" builtinId="8" hidden="1"/>
    <cellStyle name="Hyperlänk" xfId="129" builtinId="8" hidden="1"/>
    <cellStyle name="Hyperlänk" xfId="131" builtinId="8" hidden="1"/>
    <cellStyle name="Hyperlänk" xfId="133" builtinId="8" hidden="1"/>
    <cellStyle name="Hyperlänk" xfId="135" builtinId="8" hidden="1"/>
    <cellStyle name="Hyperlänk" xfId="137" builtinId="8" hidden="1"/>
    <cellStyle name="Hyperlänk" xfId="139" builtinId="8" hidden="1"/>
    <cellStyle name="Hyperlänk" xfId="141" builtinId="8" hidden="1"/>
    <cellStyle name="Hyperlänk" xfId="143" builtinId="8" hidden="1"/>
    <cellStyle name="Hyperlänk" xfId="145" builtinId="8" hidden="1"/>
    <cellStyle name="Hyperlänk" xfId="147" builtinId="8" hidden="1"/>
    <cellStyle name="Hyperlänk" xfId="149" builtinId="8" hidden="1"/>
    <cellStyle name="Hyperlänk" xfId="151" builtinId="8" hidden="1"/>
    <cellStyle name="Hyperlänk" xfId="153" builtinId="8" hidden="1"/>
    <cellStyle name="Hyperlänk" xfId="155" builtinId="8" hidden="1"/>
    <cellStyle name="Hyperlänk" xfId="157" builtinId="8" hidden="1"/>
    <cellStyle name="Hyperlänk" xfId="159" builtinId="8" hidden="1"/>
    <cellStyle name="Hyperlänk" xfId="161" builtinId="8" hidden="1"/>
    <cellStyle name="Hyperlänk" xfId="163" builtinId="8" hidden="1"/>
    <cellStyle name="Hyperlänk" xfId="165" builtinId="8" hidden="1"/>
    <cellStyle name="Hyperlänk" xfId="167" builtinId="8" hidden="1"/>
    <cellStyle name="Hyperlänk" xfId="169" builtinId="8" hidden="1"/>
    <cellStyle name="Hyperlänk" xfId="171" builtinId="8" hidden="1"/>
    <cellStyle name="Hyperlänk" xfId="173" builtinId="8" hidden="1"/>
    <cellStyle name="Hyperlänk" xfId="175" builtinId="8" hidden="1"/>
    <cellStyle name="Hyperlänk" xfId="177" builtinId="8" hidden="1"/>
    <cellStyle name="Hyperlänk" xfId="179" builtinId="8" hidden="1"/>
    <cellStyle name="Hyperlänk" xfId="181" builtinId="8" hidden="1"/>
    <cellStyle name="Hyperlänk" xfId="183" builtinId="8" hidden="1"/>
    <cellStyle name="Hyperlänk" xfId="185" builtinId="8" hidden="1"/>
    <cellStyle name="Hyperlänk" xfId="187" builtinId="8" hidden="1"/>
    <cellStyle name="Hyperlänk" xfId="189" builtinId="8" hidden="1"/>
    <cellStyle name="Hyperlänk" xfId="191" builtinId="8" hidden="1"/>
    <cellStyle name="Hyperlänk" xfId="193" builtinId="8" hidden="1"/>
    <cellStyle name="Hyperlänk" xfId="195" builtinId="8" hidden="1"/>
    <cellStyle name="Hyperlänk" xfId="197" builtinId="8" hidden="1"/>
    <cellStyle name="Hyperlänk" xfId="199" builtinId="8" hidden="1"/>
    <cellStyle name="Hyperlänk" xfId="201" builtinId="8" hidden="1"/>
    <cellStyle name="Hyperlänk" xfId="203" builtinId="8" hidden="1"/>
    <cellStyle name="Hyperlänk" xfId="205" builtinId="8" hidden="1"/>
    <cellStyle name="Hyperlänk" xfId="207" builtinId="8" hidden="1"/>
    <cellStyle name="Hyperlänk" xfId="209" builtinId="8" hidden="1"/>
    <cellStyle name="Hyperlänk" xfId="211" builtinId="8" hidden="1"/>
    <cellStyle name="Hyperlänk" xfId="213" builtinId="8" hidden="1"/>
    <cellStyle name="Hyperlänk" xfId="215" builtinId="8" hidden="1"/>
    <cellStyle name="Hyperlänk" xfId="217" builtinId="8" hidden="1"/>
    <cellStyle name="Hyperlänk" xfId="219" builtinId="8" hidden="1"/>
    <cellStyle name="Hyperlänk" xfId="221" builtinId="8" hidden="1"/>
    <cellStyle name="Hyperlänk" xfId="223" builtinId="8" hidden="1"/>
    <cellStyle name="Hyperlänk" xfId="225" builtinId="8" hidden="1"/>
    <cellStyle name="Hyperlänk" xfId="227" builtinId="8" hidden="1"/>
    <cellStyle name="Hyperlänk" xfId="229" builtinId="8" hidden="1"/>
    <cellStyle name="Hyperlänk" xfId="231" builtinId="8" hidden="1"/>
    <cellStyle name="Hyperlänk" xfId="233" builtinId="8" hidden="1"/>
    <cellStyle name="Hyperlänk" xfId="235" builtinId="8" hidden="1"/>
    <cellStyle name="Hyperlänk" xfId="237" builtinId="8" hidden="1"/>
    <cellStyle name="Hyperlänk" xfId="239" builtinId="8" hidden="1"/>
    <cellStyle name="Hyperlänk" xfId="241" builtinId="8" hidden="1"/>
    <cellStyle name="Hyperlänk" xfId="243" builtinId="8" hidden="1"/>
    <cellStyle name="Hyperlänk" xfId="245" builtinId="8" hidden="1"/>
    <cellStyle name="Hyperlänk" xfId="247" builtinId="8" hidden="1"/>
    <cellStyle name="Hyperlänk" xfId="249" builtinId="8" hidden="1"/>
    <cellStyle name="Hyperlänk" xfId="251" builtinId="8" hidden="1"/>
    <cellStyle name="Hyperlänk" xfId="253" builtinId="8" hidden="1"/>
    <cellStyle name="Hyperlänk" xfId="255" builtinId="8" hidden="1"/>
    <cellStyle name="Hyperlänk" xfId="257" builtinId="8" hidden="1"/>
    <cellStyle name="Hyperlänk" xfId="259" builtinId="8" hidden="1"/>
    <cellStyle name="Hyperlänk" xfId="261" builtinId="8" hidden="1"/>
    <cellStyle name="Hyperlänk" xfId="263" builtinId="8" hidden="1"/>
    <cellStyle name="Hyperlänk" xfId="265" builtinId="8" hidden="1"/>
    <cellStyle name="Hyperlänk" xfId="267" builtinId="8" hidden="1"/>
    <cellStyle name="Hyperlänk" xfId="269" builtinId="8" hidden="1"/>
    <cellStyle name="Hyperlänk" xfId="271" builtinId="8" hidden="1"/>
    <cellStyle name="Hyperlänk" xfId="273" builtinId="8" hidden="1"/>
    <cellStyle name="Hyperlänk" xfId="275" builtinId="8" hidden="1"/>
    <cellStyle name="Hyperlänk" xfId="277" builtinId="8" hidden="1"/>
    <cellStyle name="Hyperlänk" xfId="279" builtinId="8" hidden="1"/>
    <cellStyle name="Hyperlänk" xfId="281" builtinId="8" hidden="1"/>
    <cellStyle name="Hyperlänk" xfId="283" builtinId="8" hidden="1"/>
    <cellStyle name="Hyperlänk" xfId="285" builtinId="8" hidden="1"/>
    <cellStyle name="Hyperlänk" xfId="287" builtinId="8" hidden="1"/>
    <cellStyle name="Hyperlänk" xfId="289" builtinId="8" hidden="1"/>
    <cellStyle name="Hyperlänk" xfId="291" builtinId="8" hidden="1"/>
    <cellStyle name="Hyperlänk" xfId="293" builtinId="8" hidden="1"/>
    <cellStyle name="Hyperlänk" xfId="295" builtinId="8" hidden="1"/>
    <cellStyle name="Hyperlänk" xfId="297" builtinId="8" hidden="1"/>
    <cellStyle name="Hyperlänk" xfId="299" builtinId="8" hidden="1"/>
    <cellStyle name="Hyperlänk" xfId="301" builtinId="8" hidden="1"/>
    <cellStyle name="Hyperlänk" xfId="303" builtinId="8" hidden="1"/>
    <cellStyle name="Hyperlänk" xfId="305" builtinId="8" hidden="1"/>
    <cellStyle name="Hyperlänk" xfId="307" builtinId="8" hidden="1"/>
    <cellStyle name="Hyperlänk" xfId="309" builtinId="8" hidden="1"/>
    <cellStyle name="Hyperlänk" xfId="311" builtinId="8" hidden="1"/>
    <cellStyle name="Hyperlänk" xfId="313" builtinId="8" hidden="1"/>
    <cellStyle name="Hyperlänk" xfId="315" builtinId="8" hidden="1"/>
    <cellStyle name="Hyperlänk" xfId="317" builtinId="8" hidden="1"/>
    <cellStyle name="Hyperlänk" xfId="319" builtinId="8" hidden="1"/>
    <cellStyle name="Hyperlänk" xfId="321" builtinId="8" hidden="1"/>
    <cellStyle name="Hyperlänk" xfId="323" builtinId="8" hidden="1"/>
    <cellStyle name="Hyperlänk" xfId="325" builtinId="8" hidden="1"/>
    <cellStyle name="Hyperlänk" xfId="327" builtinId="8" hidden="1"/>
    <cellStyle name="Hyperlänk" xfId="329" builtinId="8" hidden="1"/>
    <cellStyle name="Hyperlänk" xfId="331" builtinId="8" hidden="1"/>
    <cellStyle name="Hyperlänk" xfId="333" builtinId="8" hidden="1"/>
    <cellStyle name="Hyperlänk" xfId="335" builtinId="8" hidden="1"/>
    <cellStyle name="Hyperlänk" xfId="337" builtinId="8" hidden="1"/>
    <cellStyle name="Hyperlänk" xfId="339" builtinId="8" hidden="1"/>
    <cellStyle name="Hyperlänk" xfId="341" builtinId="8" hidden="1"/>
    <cellStyle name="Hyperlänk" xfId="343" builtinId="8" hidden="1"/>
    <cellStyle name="Hyperlänk" xfId="345" builtinId="8" hidden="1"/>
    <cellStyle name="Hyperlänk" xfId="347" builtinId="8" hidden="1"/>
    <cellStyle name="Hyperlänk" xfId="349" builtinId="8" hidden="1"/>
    <cellStyle name="Hyperlänk" xfId="351" builtinId="8" hidden="1"/>
    <cellStyle name="Hyperlänk" xfId="353" builtinId="8" hidden="1"/>
    <cellStyle name="Hyperlänk" xfId="355" builtinId="8" hidden="1"/>
    <cellStyle name="Hyperlänk" xfId="357" builtinId="8" hidden="1"/>
    <cellStyle name="Hyperlänk" xfId="359" builtinId="8" hidden="1"/>
    <cellStyle name="Hyperlänk" xfId="361" builtinId="8" hidden="1"/>
    <cellStyle name="Hyperlänk" xfId="363" builtinId="8" hidden="1"/>
    <cellStyle name="Hyperlänk" xfId="365" builtinId="8" hidden="1"/>
    <cellStyle name="Hyperlänk" xfId="367" builtinId="8" hidden="1"/>
    <cellStyle name="Hyperlänk" xfId="369" builtinId="8" hidden="1"/>
    <cellStyle name="Hyperlänk" xfId="371" builtinId="8" hidden="1"/>
    <cellStyle name="Hyperlänk" xfId="373" builtinId="8" hidden="1"/>
    <cellStyle name="Hyperlänk" xfId="375" builtinId="8" hidden="1"/>
    <cellStyle name="Hyperlänk" xfId="377" builtinId="8" hidden="1"/>
    <cellStyle name="Hyperlänk" xfId="379" builtinId="8" hidden="1"/>
    <cellStyle name="Hyperlänk" xfId="381" builtinId="8" hidden="1"/>
    <cellStyle name="Hyperlänk" xfId="383" builtinId="8" hidden="1"/>
    <cellStyle name="Hyperlänk" xfId="385" builtinId="8" hidden="1"/>
    <cellStyle name="Hyperlänk" xfId="387" builtinId="8" hidden="1"/>
    <cellStyle name="Hyperlänk" xfId="389" builtinId="8" hidden="1"/>
    <cellStyle name="Hyperlänk" xfId="391" builtinId="8" hidden="1"/>
    <cellStyle name="Hyperlänk" xfId="393" builtinId="8" hidden="1"/>
    <cellStyle name="Hyperlänk" xfId="395" builtinId="8" hidden="1"/>
    <cellStyle name="Hyperlänk" xfId="397" builtinId="8" hidden="1"/>
    <cellStyle name="Hyperlänk" xfId="399" builtinId="8" hidden="1"/>
    <cellStyle name="Hyperlänk" xfId="401" builtinId="8" hidden="1"/>
    <cellStyle name="Hyperlänk" xfId="403" builtinId="8" hidden="1"/>
    <cellStyle name="Hyperlänk" xfId="405" builtinId="8" hidden="1"/>
    <cellStyle name="Hyperlänk" xfId="407" builtinId="8" hidden="1"/>
    <cellStyle name="Hyperlänk" xfId="409" builtinId="8" hidden="1"/>
    <cellStyle name="Hyperlänk" xfId="411" builtinId="8"/>
    <cellStyle name="Normal" xfId="0" builtinId="0"/>
    <cellStyle name="Procent" xfId="2" builtinId="5"/>
  </cellStyles>
  <dxfs count="0"/>
  <tableStyles count="0" defaultTableStyle="TableStyleMedium9" defaultPivotStyle="PivotStyleLight16"/>
  <colors>
    <mruColors>
      <color rgb="FF969696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1114248</xdr:colOff>
      <xdr:row>1</xdr:row>
      <xdr:rowOff>715339</xdr:rowOff>
    </xdr:from>
    <xdr:to>
      <xdr:col>1</xdr:col>
      <xdr:colOff>3145043</xdr:colOff>
      <xdr:row>1</xdr:row>
      <xdr:rowOff>942797</xdr:rowOff>
    </xdr:to>
    <xdr:pic>
      <xdr:nvPicPr>
        <xdr:cNvPr id="3" name="Bildobjekt 2" descr="http://intranet.esf.se/Documents/Interna%20Rutiner/Kommunikation/Logotyper/vi-f%c3%b6r%c3%a4ndrar-arbetsmarknaden700.png">
          <a:extLst>
            <a:ext uri="{FF2B5EF4-FFF2-40B4-BE49-F238E27FC236}">
              <a16:creationId xmlns:a16="http://schemas.microsoft.com/office/drawing/2014/main" id="{E14323FA-46C2-4AC9-9F50-10D2C0A7E6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4059" y="913028"/>
          <a:ext cx="2030795" cy="22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41936</xdr:colOff>
      <xdr:row>1</xdr:row>
      <xdr:rowOff>29701</xdr:rowOff>
    </xdr:from>
    <xdr:to>
      <xdr:col>1</xdr:col>
      <xdr:colOff>1098357</xdr:colOff>
      <xdr:row>2</xdr:row>
      <xdr:rowOff>59905</xdr:rowOff>
    </xdr:to>
    <xdr:pic>
      <xdr:nvPicPr>
        <xdr:cNvPr id="5" name="Bildobjekt 4" descr="http://www.esf.se/PageFiles/Pressmaterial/Loggor%20jpg/EU_flagga_EurSocfond_cmyk%20arial_700.jpg">
          <a:extLst>
            <a:ext uri="{FF2B5EF4-FFF2-40B4-BE49-F238E27FC236}">
              <a16:creationId xmlns:a16="http://schemas.microsoft.com/office/drawing/2014/main" id="{D3F9EB9B-B483-4892-BDA1-E13888157C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747" y="227390"/>
          <a:ext cx="1056421" cy="9886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E20"/>
  <sheetViews>
    <sheetView tabSelected="1" zoomScale="106" zoomScaleNormal="106" zoomScalePageLayoutView="106" workbookViewId="0">
      <selection activeCell="C20" sqref="C20"/>
    </sheetView>
  </sheetViews>
  <sheetFormatPr defaultColWidth="10.77734375" defaultRowHeight="15.6" x14ac:dyDescent="0.3"/>
  <cols>
    <col min="1" max="1" width="1.77734375" style="1" customWidth="1"/>
    <col min="2" max="2" width="66.44140625" style="1" customWidth="1"/>
    <col min="3" max="3" width="26.77734375" style="1" customWidth="1"/>
    <col min="4" max="4" width="50.77734375" style="1" customWidth="1"/>
    <col min="5" max="5" width="2" style="1" customWidth="1"/>
    <col min="6" max="16384" width="10.77734375" style="1"/>
  </cols>
  <sheetData>
    <row r="1" spans="2:5" x14ac:dyDescent="0.3">
      <c r="B1" s="142"/>
      <c r="C1" s="142"/>
      <c r="D1" s="142"/>
      <c r="E1" s="142"/>
    </row>
    <row r="2" spans="2:5" ht="75.75" customHeight="1" x14ac:dyDescent="0.3">
      <c r="B2"/>
    </row>
    <row r="3" spans="2:5" ht="19.5" customHeight="1" x14ac:dyDescent="0.3">
      <c r="B3" s="64" t="s">
        <v>34</v>
      </c>
    </row>
    <row r="4" spans="2:5" x14ac:dyDescent="0.3">
      <c r="B4" s="83" t="s">
        <v>52</v>
      </c>
      <c r="C4" s="84" t="s">
        <v>45</v>
      </c>
      <c r="D4" s="83" t="s">
        <v>41</v>
      </c>
    </row>
    <row r="5" spans="2:5" x14ac:dyDescent="0.3">
      <c r="B5" s="85"/>
      <c r="C5" s="79" t="s">
        <v>92</v>
      </c>
      <c r="D5" s="87" t="str">
        <f>VLOOKUP(C5,Data!A2:C5,3)</f>
        <v>Timlonegrupp_PO1</v>
      </c>
    </row>
    <row r="6" spans="2:5" x14ac:dyDescent="0.3">
      <c r="B6" s="85" t="s">
        <v>149</v>
      </c>
      <c r="C6" s="85"/>
      <c r="D6" s="86"/>
    </row>
    <row r="7" spans="2:5" x14ac:dyDescent="0.3">
      <c r="B7" s="85" t="s">
        <v>150</v>
      </c>
      <c r="C7" s="2"/>
      <c r="D7" s="59"/>
    </row>
    <row r="8" spans="2:5" x14ac:dyDescent="0.3">
      <c r="B8" s="85" t="s">
        <v>151</v>
      </c>
      <c r="C8" s="2"/>
      <c r="D8" s="59"/>
    </row>
    <row r="9" spans="2:5" x14ac:dyDescent="0.3">
      <c r="B9" s="85" t="s">
        <v>152</v>
      </c>
      <c r="C9" s="2"/>
      <c r="D9" s="59"/>
    </row>
    <row r="10" spans="2:5" x14ac:dyDescent="0.3">
      <c r="B10" s="85" t="s">
        <v>153</v>
      </c>
      <c r="C10" s="85"/>
      <c r="D10" s="88"/>
    </row>
    <row r="12" spans="2:5" x14ac:dyDescent="0.3">
      <c r="D12" s="7" t="s">
        <v>91</v>
      </c>
    </row>
    <row r="20" spans="4:4" x14ac:dyDescent="0.3">
      <c r="D20"/>
    </row>
  </sheetData>
  <sheetProtection password="DF9A" sheet="1" objects="1" scenarios="1"/>
  <mergeCells count="1">
    <mergeCell ref="B1:E1"/>
  </mergeCells>
  <phoneticPr fontId="19" type="noConversion"/>
  <dataValidations count="2">
    <dataValidation allowBlank="1" showInputMessage="1" errorTitle="Välj ett av alternativen" error="Tryck på avbryt-knappen,_x000a_välj därefter ett av alternativen_x000a_i rulllistan." sqref="C7:C9" xr:uid="{00000000-0002-0000-0000-000000000000}"/>
    <dataValidation type="list" allowBlank="1" showInputMessage="1" showErrorMessage="1" errorTitle="Välj ett av alternativen" error="Tryck på avbryt-knappen,_x000a_välj därefter ett av alternativen_x000a_i rulllistan." sqref="C5" xr:uid="{00000000-0002-0000-0000-000001000000}">
      <formula1>Lista_Regioner</formula1>
    </dataValidation>
  </dataValidations>
  <pageMargins left="0.75" right="0.75" top="1" bottom="1" header="0.5" footer="0.5"/>
  <pageSetup paperSize="9" scale="81" orientation="landscape" r:id="rId1"/>
  <rowBreaks count="1" manualBreakCount="1">
    <brk id="32" max="16383" man="1"/>
  </rowBreaks>
  <ignoredErrors>
    <ignoredError sqref="D5" emptyCellReference="1"/>
  </ignoredErrors>
  <drawing r:id="rId2"/>
  <extLst>
    <ext xmlns:mx="http://schemas.microsoft.com/office/mac/excel/2008/main" uri="{64002731-A6B0-56B0-2670-7721B7C09600}">
      <mx:PLV Mode="0" OnePage="0" WScale="7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Blad9">
    <pageSetUpPr fitToPage="1"/>
  </sheetPr>
  <dimension ref="A1:I49"/>
  <sheetViews>
    <sheetView workbookViewId="0">
      <selection activeCell="J38" sqref="J38"/>
    </sheetView>
  </sheetViews>
  <sheetFormatPr defaultColWidth="8.77734375" defaultRowHeight="14.4" x14ac:dyDescent="0.3"/>
  <cols>
    <col min="1" max="1" width="31.5546875" style="7" customWidth="1"/>
    <col min="2" max="2" width="10.44140625" style="7" customWidth="1"/>
    <col min="3" max="3" width="45.44140625" style="7" customWidth="1"/>
    <col min="4" max="4" width="19.77734375" style="18" customWidth="1"/>
    <col min="5" max="5" width="9.77734375" style="18" customWidth="1"/>
    <col min="6" max="6" width="11" style="18" customWidth="1"/>
    <col min="7" max="7" width="11.77734375" style="7" customWidth="1"/>
    <col min="8" max="8" width="38.77734375" style="12" customWidth="1"/>
    <col min="9" max="9" width="28.44140625" style="12" customWidth="1"/>
    <col min="10" max="10" width="47.21875" style="7" customWidth="1"/>
    <col min="11" max="11" width="25.44140625" style="7" customWidth="1"/>
    <col min="12" max="12" width="39.77734375" style="7" customWidth="1"/>
    <col min="13" max="13" width="24.77734375" style="7" customWidth="1"/>
    <col min="14" max="14" width="8.77734375" style="7"/>
    <col min="15" max="15" width="38.44140625" style="7" customWidth="1"/>
    <col min="16" max="16" width="24" style="7" customWidth="1"/>
    <col min="17" max="17" width="32" style="7" customWidth="1"/>
    <col min="18" max="18" width="8.77734375" style="7"/>
    <col min="19" max="19" width="13.44140625" style="7" customWidth="1"/>
    <col min="20" max="20" width="10.21875" style="7" customWidth="1"/>
    <col min="21" max="21" width="14.77734375" style="7" customWidth="1"/>
    <col min="22" max="16384" width="8.77734375" style="7"/>
  </cols>
  <sheetData>
    <row r="1" spans="1:9" x14ac:dyDescent="0.3">
      <c r="A1" s="144" t="s">
        <v>128</v>
      </c>
      <c r="B1" s="144"/>
      <c r="C1" s="144"/>
      <c r="D1" s="144"/>
      <c r="E1" s="144"/>
      <c r="F1" s="144"/>
      <c r="G1" s="144"/>
      <c r="H1" s="144"/>
    </row>
    <row r="2" spans="1:9" ht="42.75" customHeight="1" x14ac:dyDescent="0.3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3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3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3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3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3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3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3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3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3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3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3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3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3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3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3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3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3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3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3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3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3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3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3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3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3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3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3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3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3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3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3">
      <c r="A33" s="96" t="s">
        <v>65</v>
      </c>
      <c r="B33" s="96" t="s">
        <v>47</v>
      </c>
      <c r="C33" s="151" t="s">
        <v>55</v>
      </c>
      <c r="D33" s="152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3">
      <c r="A34" s="10"/>
      <c r="B34" s="11"/>
      <c r="C34" s="149"/>
      <c r="D34" s="150"/>
      <c r="E34" s="11"/>
      <c r="F34" s="11"/>
      <c r="G34" s="106">
        <f>E34*F34</f>
        <v>0</v>
      </c>
      <c r="H34" s="33"/>
      <c r="I34" s="6"/>
    </row>
    <row r="35" spans="1:9" x14ac:dyDescent="0.3">
      <c r="A35" s="10"/>
      <c r="B35" s="11"/>
      <c r="C35" s="149"/>
      <c r="D35" s="150"/>
      <c r="E35" s="11"/>
      <c r="F35" s="11"/>
      <c r="G35" s="106">
        <f t="shared" ref="G35:G45" si="0">E35*F35</f>
        <v>0</v>
      </c>
      <c r="H35" s="33"/>
      <c r="I35" s="6"/>
    </row>
    <row r="36" spans="1:9" x14ac:dyDescent="0.3">
      <c r="A36" s="10"/>
      <c r="B36" s="11"/>
      <c r="C36" s="149"/>
      <c r="D36" s="150"/>
      <c r="E36" s="11"/>
      <c r="F36" s="11"/>
      <c r="G36" s="106">
        <f t="shared" si="0"/>
        <v>0</v>
      </c>
      <c r="H36" s="33"/>
      <c r="I36" s="6"/>
    </row>
    <row r="37" spans="1:9" x14ac:dyDescent="0.3">
      <c r="A37" s="10"/>
      <c r="B37" s="11"/>
      <c r="C37" s="149"/>
      <c r="D37" s="150"/>
      <c r="E37" s="11"/>
      <c r="F37" s="11"/>
      <c r="G37" s="106">
        <f t="shared" si="0"/>
        <v>0</v>
      </c>
      <c r="H37" s="33"/>
      <c r="I37" s="6"/>
    </row>
    <row r="38" spans="1:9" x14ac:dyDescent="0.3">
      <c r="A38" s="10"/>
      <c r="B38" s="11"/>
      <c r="C38" s="149"/>
      <c r="D38" s="150"/>
      <c r="E38" s="11"/>
      <c r="F38" s="11"/>
      <c r="G38" s="106">
        <f t="shared" si="0"/>
        <v>0</v>
      </c>
      <c r="H38" s="33"/>
      <c r="I38" s="6"/>
    </row>
    <row r="39" spans="1:9" x14ac:dyDescent="0.3">
      <c r="A39" s="10"/>
      <c r="B39" s="11"/>
      <c r="C39" s="149"/>
      <c r="D39" s="150"/>
      <c r="E39" s="11"/>
      <c r="F39" s="11"/>
      <c r="G39" s="106">
        <f t="shared" si="0"/>
        <v>0</v>
      </c>
      <c r="H39" s="33"/>
      <c r="I39" s="6"/>
    </row>
    <row r="40" spans="1:9" x14ac:dyDescent="0.3">
      <c r="A40" s="10"/>
      <c r="B40" s="11"/>
      <c r="C40" s="149"/>
      <c r="D40" s="150"/>
      <c r="E40" s="11"/>
      <c r="F40" s="11"/>
      <c r="G40" s="106">
        <f t="shared" si="0"/>
        <v>0</v>
      </c>
      <c r="H40" s="33"/>
      <c r="I40" s="6"/>
    </row>
    <row r="41" spans="1:9" x14ac:dyDescent="0.3">
      <c r="A41" s="10"/>
      <c r="B41" s="11"/>
      <c r="C41" s="149"/>
      <c r="D41" s="150"/>
      <c r="E41" s="11"/>
      <c r="F41" s="11"/>
      <c r="G41" s="106">
        <f t="shared" si="0"/>
        <v>0</v>
      </c>
      <c r="H41" s="33"/>
      <c r="I41" s="6"/>
    </row>
    <row r="42" spans="1:9" x14ac:dyDescent="0.3">
      <c r="A42" s="10"/>
      <c r="B42" s="11"/>
      <c r="C42" s="149"/>
      <c r="D42" s="150"/>
      <c r="E42" s="11"/>
      <c r="F42" s="11"/>
      <c r="G42" s="106">
        <f t="shared" si="0"/>
        <v>0</v>
      </c>
      <c r="H42" s="33"/>
      <c r="I42" s="6"/>
    </row>
    <row r="43" spans="1:9" x14ac:dyDescent="0.3">
      <c r="A43" s="10"/>
      <c r="B43" s="11"/>
      <c r="C43" s="149"/>
      <c r="D43" s="150"/>
      <c r="E43" s="11"/>
      <c r="F43" s="11"/>
      <c r="G43" s="106">
        <f t="shared" si="0"/>
        <v>0</v>
      </c>
      <c r="H43" s="33"/>
    </row>
    <row r="44" spans="1:9" x14ac:dyDescent="0.3">
      <c r="A44" s="10"/>
      <c r="B44" s="11"/>
      <c r="C44" s="149"/>
      <c r="D44" s="150"/>
      <c r="E44" s="11"/>
      <c r="F44" s="11"/>
      <c r="G44" s="106">
        <f t="shared" si="0"/>
        <v>0</v>
      </c>
      <c r="H44" s="33"/>
    </row>
    <row r="45" spans="1:9" x14ac:dyDescent="0.3">
      <c r="A45" s="10"/>
      <c r="B45" s="11"/>
      <c r="C45" s="149"/>
      <c r="D45" s="150"/>
      <c r="E45" s="11"/>
      <c r="F45" s="11"/>
      <c r="G45" s="106">
        <f t="shared" si="0"/>
        <v>0</v>
      </c>
      <c r="H45" s="33"/>
      <c r="I45" s="13"/>
    </row>
    <row r="47" spans="1:9" ht="15" thickBot="1" x14ac:dyDescent="0.35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3">
      <c r="H49" s="65" t="s">
        <v>85</v>
      </c>
    </row>
  </sheetData>
  <sheetProtection algorithmName="SHA-512" hashValue="Ex/eRaqNPupE8xrgdvbHAnHlVolM2wn1theGXgM7JKbMkUWzMi3Jje9cGhtaHCbeIsRt1jQtSAyRC6AHsVxgXQ==" saltValue="0fiyJ6CwtZu/KAcFz+MLaQ==" spinCount="100000" sheet="1" objects="1" scenarios="1" formatColumns="0" formatRows="0"/>
  <mergeCells count="14">
    <mergeCell ref="C33:D33"/>
    <mergeCell ref="C34:D34"/>
    <mergeCell ref="A1:H1"/>
    <mergeCell ref="C35:D35"/>
    <mergeCell ref="C36:D36"/>
    <mergeCell ref="C37:D37"/>
    <mergeCell ref="C38:D38"/>
    <mergeCell ref="C39:D39"/>
    <mergeCell ref="C45:D45"/>
    <mergeCell ref="C40:D40"/>
    <mergeCell ref="C41:D41"/>
    <mergeCell ref="C42:D42"/>
    <mergeCell ref="C43:D43"/>
    <mergeCell ref="C44:D44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800-000000000000}">
      <formula1>Kostnadsslag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800-000001000000}"/>
    <dataValidation type="list" allowBlank="1" showInputMessage="1" showErrorMessage="1" errorTitle="Välj ett av alternativen" error="Tryck på avbryt-knappen,_x000a_välj därefter ett av alternativen_x000a_i rulllistan." sqref="C3:C32" xr:uid="{00000000-0002-0000-0800-000002000000}">
      <formula1>INDIRECT(TimloneGruppNamn)</formula1>
    </dataValidation>
  </dataValidations>
  <pageMargins left="0.75" right="0.75" top="1" bottom="1" header="0.5" footer="0.5"/>
  <pageSetup paperSize="9" scale="60" orientation="landscape" horizontalDpi="4294967292" verticalDpi="4294967292" r:id="rId1"/>
  <colBreaks count="1" manualBreakCount="1">
    <brk id="8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Blad10">
    <pageSetUpPr fitToPage="1"/>
  </sheetPr>
  <dimension ref="A1:E24"/>
  <sheetViews>
    <sheetView workbookViewId="0">
      <selection activeCell="D36" sqref="D36"/>
    </sheetView>
  </sheetViews>
  <sheetFormatPr defaultColWidth="10.77734375" defaultRowHeight="14.4" x14ac:dyDescent="0.3"/>
  <cols>
    <col min="1" max="1" width="41.44140625" style="7" bestFit="1" customWidth="1"/>
    <col min="2" max="2" width="20.44140625" style="7" customWidth="1"/>
    <col min="3" max="3" width="14.21875" style="7" bestFit="1" customWidth="1"/>
    <col min="4" max="4" width="30.21875" style="7" customWidth="1"/>
    <col min="5" max="16384" width="10.77734375" style="7"/>
  </cols>
  <sheetData>
    <row r="1" spans="1:5" x14ac:dyDescent="0.3">
      <c r="A1" s="144" t="s">
        <v>9</v>
      </c>
      <c r="B1" s="144"/>
      <c r="C1" s="144"/>
      <c r="D1" s="144"/>
    </row>
    <row r="2" spans="1:5" x14ac:dyDescent="0.3">
      <c r="A2" s="111" t="s">
        <v>66</v>
      </c>
      <c r="B2" s="111" t="s">
        <v>47</v>
      </c>
      <c r="C2" s="111" t="s">
        <v>61</v>
      </c>
      <c r="D2" s="111" t="s">
        <v>41</v>
      </c>
    </row>
    <row r="3" spans="1:5" x14ac:dyDescent="0.3">
      <c r="A3" s="10"/>
      <c r="B3" s="10"/>
      <c r="C3" s="49"/>
      <c r="D3" s="33"/>
    </row>
    <row r="4" spans="1:5" x14ac:dyDescent="0.3">
      <c r="A4" s="10"/>
      <c r="B4" s="10"/>
      <c r="C4" s="49"/>
      <c r="D4" s="33"/>
    </row>
    <row r="5" spans="1:5" x14ac:dyDescent="0.3">
      <c r="A5" s="10"/>
      <c r="B5" s="10"/>
      <c r="C5" s="49"/>
      <c r="D5" s="33"/>
    </row>
    <row r="6" spans="1:5" x14ac:dyDescent="0.3">
      <c r="A6" s="10"/>
      <c r="B6" s="10"/>
      <c r="C6" s="49"/>
      <c r="D6" s="33"/>
    </row>
    <row r="7" spans="1:5" x14ac:dyDescent="0.3">
      <c r="A7" s="10"/>
      <c r="B7" s="10"/>
      <c r="C7" s="49"/>
      <c r="D7" s="33"/>
    </row>
    <row r="8" spans="1:5" x14ac:dyDescent="0.3">
      <c r="A8" s="10"/>
      <c r="B8" s="10"/>
      <c r="C8" s="49"/>
      <c r="D8" s="33"/>
    </row>
    <row r="9" spans="1:5" x14ac:dyDescent="0.3">
      <c r="A9" s="10"/>
      <c r="B9" s="10"/>
      <c r="C9" s="49"/>
      <c r="D9" s="33"/>
    </row>
    <row r="10" spans="1:5" x14ac:dyDescent="0.3">
      <c r="A10" s="10"/>
      <c r="B10" s="10"/>
      <c r="C10" s="49"/>
      <c r="D10" s="33"/>
    </row>
    <row r="11" spans="1:5" x14ac:dyDescent="0.3">
      <c r="A11" s="10"/>
      <c r="B11" s="10"/>
      <c r="C11" s="49"/>
      <c r="D11" s="33"/>
    </row>
    <row r="12" spans="1:5" x14ac:dyDescent="0.3">
      <c r="A12" s="10"/>
      <c r="B12" s="10"/>
      <c r="C12" s="49"/>
      <c r="D12" s="33"/>
    </row>
    <row r="13" spans="1:5" x14ac:dyDescent="0.3">
      <c r="A13" s="10"/>
      <c r="B13" s="10"/>
      <c r="C13" s="49"/>
      <c r="D13" s="33"/>
    </row>
    <row r="15" spans="1:5" ht="15" thickBot="1" x14ac:dyDescent="0.35">
      <c r="A15" s="14" t="s">
        <v>38</v>
      </c>
      <c r="B15" s="14"/>
      <c r="C15" s="19">
        <f>SUM(C3:C13)</f>
        <v>0</v>
      </c>
      <c r="D15" s="15"/>
      <c r="E15" s="12"/>
    </row>
    <row r="16" spans="1:5" x14ac:dyDescent="0.3">
      <c r="A16" s="27"/>
      <c r="B16" s="27"/>
      <c r="C16" s="28"/>
      <c r="D16" s="28"/>
      <c r="E16" s="12"/>
    </row>
    <row r="17" spans="1:4" x14ac:dyDescent="0.3">
      <c r="A17" s="144" t="s">
        <v>63</v>
      </c>
      <c r="B17" s="144"/>
      <c r="C17" s="144"/>
      <c r="D17" s="144"/>
    </row>
    <row r="18" spans="1:4" x14ac:dyDescent="0.3">
      <c r="A18" s="111" t="s">
        <v>62</v>
      </c>
      <c r="B18" s="111" t="s">
        <v>44</v>
      </c>
      <c r="C18" s="111" t="s">
        <v>61</v>
      </c>
      <c r="D18" s="111" t="s">
        <v>41</v>
      </c>
    </row>
    <row r="19" spans="1:4" x14ac:dyDescent="0.3">
      <c r="A19" s="106" t="s">
        <v>7</v>
      </c>
      <c r="B19" s="106"/>
      <c r="C19" s="51"/>
      <c r="D19" s="33"/>
    </row>
    <row r="20" spans="1:4" x14ac:dyDescent="0.3">
      <c r="A20" s="106" t="s">
        <v>10</v>
      </c>
      <c r="B20" s="106"/>
      <c r="C20" s="50"/>
      <c r="D20" s="33"/>
    </row>
    <row r="21" spans="1:4" x14ac:dyDescent="0.3">
      <c r="A21" s="29"/>
      <c r="B21" s="30"/>
    </row>
    <row r="22" spans="1:4" ht="15" thickBot="1" x14ac:dyDescent="0.35">
      <c r="A22" s="14" t="s">
        <v>38</v>
      </c>
      <c r="B22" s="14"/>
      <c r="C22" s="19">
        <f>SUM(C19:C20)</f>
        <v>0</v>
      </c>
      <c r="D22" s="15"/>
    </row>
    <row r="24" spans="1:4" x14ac:dyDescent="0.3">
      <c r="D24" s="65" t="s">
        <v>84</v>
      </c>
    </row>
  </sheetData>
  <sheetProtection password="DF9A" sheet="1" formatColumns="0" formatRows="0"/>
  <mergeCells count="2">
    <mergeCell ref="A1:D1"/>
    <mergeCell ref="A17:D17"/>
  </mergeCells>
  <phoneticPr fontId="19" type="noConversion"/>
  <dataValidations count="1">
    <dataValidation allowBlank="1" showInputMessage="1" showErrorMessage="1" errorTitle="Välj ett av alternativen" error="Tryck på avbryt-knappen,_x000a_välj därefter ett av alternativen_x000a_i rulllistan." sqref="A3:B13" xr:uid="{00000000-0002-0000-0900-000000000000}"/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Blad11"/>
  <dimension ref="A1:O31"/>
  <sheetViews>
    <sheetView topLeftCell="F1" workbookViewId="0">
      <selection activeCell="I37" sqref="I37"/>
    </sheetView>
  </sheetViews>
  <sheetFormatPr defaultColWidth="10.77734375" defaultRowHeight="14.4" x14ac:dyDescent="0.3"/>
  <cols>
    <col min="1" max="1" width="34.21875" style="7" bestFit="1" customWidth="1"/>
    <col min="2" max="2" width="40.77734375" style="7" bestFit="1" customWidth="1"/>
    <col min="3" max="3" width="21" style="7" bestFit="1" customWidth="1"/>
    <col min="4" max="4" width="17.21875" style="7" bestFit="1" customWidth="1"/>
    <col min="5" max="5" width="42.21875" style="7" bestFit="1" customWidth="1"/>
    <col min="6" max="6" width="42.21875" style="7" customWidth="1"/>
    <col min="7" max="7" width="23" style="7" bestFit="1" customWidth="1"/>
    <col min="8" max="8" width="22.44140625" style="7" bestFit="1" customWidth="1"/>
    <col min="9" max="9" width="12" style="7" bestFit="1" customWidth="1"/>
    <col min="10" max="10" width="22.21875" style="7" bestFit="1" customWidth="1"/>
    <col min="11" max="11" width="57.44140625" style="7" customWidth="1"/>
    <col min="12" max="12" width="9.21875" style="7" customWidth="1"/>
    <col min="13" max="13" width="22.21875" style="7" bestFit="1" customWidth="1"/>
    <col min="14" max="15" width="10.77734375" style="7"/>
    <col min="16" max="16" width="57" style="7" bestFit="1" customWidth="1"/>
    <col min="17" max="16384" width="10.77734375" style="7"/>
  </cols>
  <sheetData>
    <row r="1" spans="1:15" x14ac:dyDescent="0.3">
      <c r="A1" s="37" t="s">
        <v>56</v>
      </c>
      <c r="B1" s="38" t="s">
        <v>80</v>
      </c>
      <c r="C1" s="38" t="s">
        <v>73</v>
      </c>
      <c r="D1" s="39" t="s">
        <v>46</v>
      </c>
      <c r="E1" s="37" t="s">
        <v>57</v>
      </c>
      <c r="F1" s="38" t="s">
        <v>58</v>
      </c>
      <c r="G1" s="40" t="s">
        <v>51</v>
      </c>
      <c r="H1" s="37" t="s">
        <v>59</v>
      </c>
      <c r="I1" s="37" t="s">
        <v>60</v>
      </c>
      <c r="J1" s="37" t="s">
        <v>82</v>
      </c>
      <c r="K1" s="39" t="s">
        <v>30</v>
      </c>
      <c r="L1" s="39" t="s">
        <v>35</v>
      </c>
      <c r="M1" s="39" t="s">
        <v>82</v>
      </c>
      <c r="N1" s="68" t="s">
        <v>124</v>
      </c>
      <c r="O1" s="73" t="s">
        <v>127</v>
      </c>
    </row>
    <row r="2" spans="1:15" x14ac:dyDescent="0.3">
      <c r="A2" s="41" t="s">
        <v>92</v>
      </c>
      <c r="B2" s="42">
        <v>2</v>
      </c>
      <c r="C2" s="42" t="s">
        <v>74</v>
      </c>
      <c r="D2" s="43" t="s">
        <v>79</v>
      </c>
      <c r="E2" s="41" t="s">
        <v>36</v>
      </c>
      <c r="F2" s="44">
        <v>0.15</v>
      </c>
      <c r="G2" s="45" t="s">
        <v>133</v>
      </c>
      <c r="H2" s="46" t="s">
        <v>19</v>
      </c>
      <c r="I2" s="37">
        <v>32</v>
      </c>
      <c r="J2" s="37">
        <v>1862</v>
      </c>
      <c r="K2" s="43"/>
      <c r="L2" s="43">
        <v>0</v>
      </c>
      <c r="M2" s="43"/>
      <c r="N2" s="69">
        <v>0.25</v>
      </c>
      <c r="O2" s="74">
        <v>0.15</v>
      </c>
    </row>
    <row r="3" spans="1:15" x14ac:dyDescent="0.3">
      <c r="A3" s="41" t="s">
        <v>93</v>
      </c>
      <c r="B3" s="42">
        <v>2</v>
      </c>
      <c r="C3" s="42" t="s">
        <v>75</v>
      </c>
      <c r="D3" s="43" t="s">
        <v>14</v>
      </c>
      <c r="E3" s="41" t="s">
        <v>42</v>
      </c>
      <c r="F3" s="44">
        <v>0.2</v>
      </c>
      <c r="G3" s="45" t="s">
        <v>1</v>
      </c>
      <c r="H3" s="46" t="s">
        <v>20</v>
      </c>
      <c r="I3" s="37">
        <v>40</v>
      </c>
      <c r="J3" s="37">
        <v>1862</v>
      </c>
      <c r="K3" s="43" t="s">
        <v>98</v>
      </c>
      <c r="L3" s="43">
        <v>249</v>
      </c>
      <c r="M3" s="43">
        <v>1862</v>
      </c>
      <c r="N3" s="69">
        <v>0.5</v>
      </c>
      <c r="O3" s="74">
        <v>0.2</v>
      </c>
    </row>
    <row r="4" spans="1:15" x14ac:dyDescent="0.3">
      <c r="A4" s="41" t="s">
        <v>94</v>
      </c>
      <c r="B4" s="42">
        <v>2</v>
      </c>
      <c r="C4" s="42" t="s">
        <v>75</v>
      </c>
      <c r="D4" s="43" t="s">
        <v>15</v>
      </c>
      <c r="G4" s="45" t="s">
        <v>121</v>
      </c>
      <c r="H4" s="46" t="s">
        <v>21</v>
      </c>
      <c r="I4" s="37">
        <v>46</v>
      </c>
      <c r="J4" s="37">
        <v>1862</v>
      </c>
      <c r="K4" s="43" t="s">
        <v>95</v>
      </c>
      <c r="L4" s="43">
        <v>277</v>
      </c>
      <c r="M4" s="43">
        <v>1862</v>
      </c>
      <c r="N4" s="69">
        <v>0.75</v>
      </c>
    </row>
    <row r="5" spans="1:15" x14ac:dyDescent="0.3">
      <c r="A5" s="41"/>
      <c r="B5" s="42"/>
      <c r="C5" s="42"/>
      <c r="D5" s="43" t="s">
        <v>16</v>
      </c>
      <c r="G5" s="45" t="s">
        <v>2</v>
      </c>
      <c r="H5" s="41" t="s">
        <v>22</v>
      </c>
      <c r="I5" s="37">
        <v>17</v>
      </c>
      <c r="J5" s="37">
        <v>1857</v>
      </c>
      <c r="K5" s="43" t="s">
        <v>96</v>
      </c>
      <c r="L5" s="43">
        <v>321</v>
      </c>
      <c r="M5" s="43">
        <v>1862</v>
      </c>
      <c r="N5" s="69">
        <v>1</v>
      </c>
    </row>
    <row r="6" spans="1:15" x14ac:dyDescent="0.3">
      <c r="A6" s="60"/>
      <c r="B6" s="42"/>
      <c r="C6" s="42"/>
      <c r="D6" s="43" t="s">
        <v>17</v>
      </c>
      <c r="G6" s="45"/>
      <c r="H6" s="41" t="s">
        <v>25</v>
      </c>
      <c r="I6" s="37">
        <v>33</v>
      </c>
      <c r="J6" s="37">
        <v>1857</v>
      </c>
      <c r="K6" s="43" t="s">
        <v>97</v>
      </c>
      <c r="L6" s="43">
        <v>366</v>
      </c>
      <c r="M6" s="43">
        <v>1862</v>
      </c>
      <c r="N6" s="65"/>
    </row>
    <row r="7" spans="1:15" x14ac:dyDescent="0.3">
      <c r="A7" s="60"/>
      <c r="B7" s="42"/>
      <c r="C7" s="42"/>
      <c r="H7" s="41" t="s">
        <v>26</v>
      </c>
      <c r="I7" s="37">
        <v>51</v>
      </c>
      <c r="J7" s="37">
        <v>1857</v>
      </c>
      <c r="K7" s="43" t="s">
        <v>99</v>
      </c>
      <c r="L7" s="43">
        <v>454</v>
      </c>
      <c r="M7" s="43">
        <v>1862</v>
      </c>
      <c r="N7" s="65"/>
    </row>
    <row r="8" spans="1:15" x14ac:dyDescent="0.3">
      <c r="H8" s="41" t="s">
        <v>27</v>
      </c>
      <c r="I8" s="37">
        <v>55</v>
      </c>
      <c r="J8" s="37">
        <v>1857</v>
      </c>
      <c r="K8" s="43" t="s">
        <v>100</v>
      </c>
      <c r="L8" s="43">
        <v>600</v>
      </c>
      <c r="M8" s="43">
        <v>1862</v>
      </c>
      <c r="N8" s="65"/>
    </row>
    <row r="9" spans="1:15" x14ac:dyDescent="0.3">
      <c r="G9" s="45" t="s">
        <v>133</v>
      </c>
      <c r="H9" s="41" t="s">
        <v>28</v>
      </c>
      <c r="I9" s="37">
        <v>68</v>
      </c>
      <c r="J9" s="37">
        <v>1857</v>
      </c>
      <c r="K9" s="43" t="s">
        <v>101</v>
      </c>
      <c r="L9" s="43">
        <v>800</v>
      </c>
      <c r="M9" s="43">
        <v>1862</v>
      </c>
      <c r="N9" s="65"/>
    </row>
    <row r="10" spans="1:15" ht="28.8" x14ac:dyDescent="0.3">
      <c r="G10" s="45" t="s">
        <v>131</v>
      </c>
      <c r="H10" s="47" t="s">
        <v>76</v>
      </c>
      <c r="I10" s="37">
        <v>51</v>
      </c>
      <c r="J10" s="37">
        <v>1857</v>
      </c>
      <c r="K10" s="43" t="s">
        <v>102</v>
      </c>
      <c r="L10" s="43">
        <v>867</v>
      </c>
      <c r="M10" s="43">
        <v>1862</v>
      </c>
      <c r="N10" s="65"/>
    </row>
    <row r="11" spans="1:15" ht="28.8" x14ac:dyDescent="0.3">
      <c r="G11" s="45" t="s">
        <v>1</v>
      </c>
      <c r="H11" s="47" t="s">
        <v>77</v>
      </c>
      <c r="I11" s="37">
        <v>58</v>
      </c>
      <c r="J11" s="37">
        <v>1857</v>
      </c>
      <c r="K11" s="43" t="s">
        <v>103</v>
      </c>
      <c r="L11" s="43">
        <v>569</v>
      </c>
      <c r="M11" s="43">
        <v>1862</v>
      </c>
      <c r="N11" s="65"/>
    </row>
    <row r="12" spans="1:15" ht="28.8" x14ac:dyDescent="0.3">
      <c r="G12" s="45" t="s">
        <v>132</v>
      </c>
      <c r="H12" s="47" t="s">
        <v>23</v>
      </c>
      <c r="I12" s="37">
        <v>48</v>
      </c>
      <c r="J12" s="37">
        <v>1857</v>
      </c>
      <c r="K12" s="43" t="s">
        <v>108</v>
      </c>
      <c r="L12" s="43">
        <v>254</v>
      </c>
      <c r="M12" s="43">
        <v>1862</v>
      </c>
      <c r="N12" s="65"/>
    </row>
    <row r="13" spans="1:15" x14ac:dyDescent="0.3">
      <c r="H13" s="47" t="s">
        <v>24</v>
      </c>
      <c r="I13" s="37">
        <v>68</v>
      </c>
      <c r="J13" s="37">
        <v>1857</v>
      </c>
      <c r="K13" s="43" t="s">
        <v>109</v>
      </c>
      <c r="L13" s="43">
        <v>274</v>
      </c>
      <c r="M13" s="43">
        <v>1862</v>
      </c>
      <c r="N13" s="65"/>
    </row>
    <row r="14" spans="1:15" x14ac:dyDescent="0.3">
      <c r="H14" s="47" t="s">
        <v>154</v>
      </c>
      <c r="I14" s="141">
        <v>161</v>
      </c>
      <c r="J14" s="47">
        <v>1862</v>
      </c>
      <c r="K14" s="43" t="s">
        <v>110</v>
      </c>
      <c r="L14" s="43">
        <v>306</v>
      </c>
      <c r="M14" s="43">
        <v>1862</v>
      </c>
      <c r="N14" s="65"/>
    </row>
    <row r="15" spans="1:15" x14ac:dyDescent="0.3">
      <c r="H15" s="47" t="s">
        <v>155</v>
      </c>
      <c r="I15" s="141">
        <v>133</v>
      </c>
      <c r="J15" s="47">
        <v>1862</v>
      </c>
      <c r="K15" s="43" t="s">
        <v>111</v>
      </c>
      <c r="L15" s="43">
        <v>339</v>
      </c>
      <c r="M15" s="43">
        <v>1862</v>
      </c>
      <c r="N15" s="65"/>
    </row>
    <row r="16" spans="1:15" x14ac:dyDescent="0.3">
      <c r="G16" s="7" t="s">
        <v>133</v>
      </c>
      <c r="H16" s="47" t="s">
        <v>156</v>
      </c>
      <c r="I16" s="141">
        <v>112</v>
      </c>
      <c r="J16" s="47">
        <v>1862</v>
      </c>
      <c r="K16" s="43" t="s">
        <v>112</v>
      </c>
      <c r="L16" s="43">
        <v>396</v>
      </c>
      <c r="M16" s="43">
        <v>1862</v>
      </c>
      <c r="N16" s="65"/>
    </row>
    <row r="17" spans="7:14" x14ac:dyDescent="0.3">
      <c r="G17" s="7" t="s">
        <v>1</v>
      </c>
      <c r="K17" s="43" t="s">
        <v>113</v>
      </c>
      <c r="L17" s="43">
        <v>560</v>
      </c>
      <c r="M17" s="43">
        <v>1862</v>
      </c>
      <c r="N17" s="65"/>
    </row>
    <row r="18" spans="7:14" x14ac:dyDescent="0.3">
      <c r="G18" s="7" t="s">
        <v>121</v>
      </c>
      <c r="K18" s="43" t="s">
        <v>114</v>
      </c>
      <c r="L18" s="43">
        <v>800</v>
      </c>
      <c r="M18" s="43">
        <v>1862</v>
      </c>
      <c r="N18" s="65"/>
    </row>
    <row r="19" spans="7:14" x14ac:dyDescent="0.3">
      <c r="G19" s="7" t="s">
        <v>2</v>
      </c>
      <c r="H19" s="32"/>
      <c r="K19" s="43" t="s">
        <v>115</v>
      </c>
      <c r="L19" s="43">
        <v>677</v>
      </c>
      <c r="M19" s="43">
        <v>1862</v>
      </c>
      <c r="N19" s="65"/>
    </row>
    <row r="20" spans="7:14" x14ac:dyDescent="0.3">
      <c r="H20" s="31"/>
      <c r="K20" s="43" t="s">
        <v>116</v>
      </c>
      <c r="L20" s="43">
        <v>465</v>
      </c>
      <c r="M20" s="43">
        <v>1862</v>
      </c>
      <c r="N20" s="65"/>
    </row>
    <row r="21" spans="7:14" x14ac:dyDescent="0.3">
      <c r="K21" s="48"/>
      <c r="L21" s="48">
        <v>0</v>
      </c>
      <c r="M21" s="48"/>
      <c r="N21" s="65"/>
    </row>
    <row r="22" spans="7:14" x14ac:dyDescent="0.3">
      <c r="K22" s="48" t="s">
        <v>129</v>
      </c>
      <c r="L22" s="48">
        <v>579</v>
      </c>
      <c r="M22" s="48">
        <v>1862</v>
      </c>
      <c r="N22" s="65"/>
    </row>
    <row r="23" spans="7:14" x14ac:dyDescent="0.3">
      <c r="K23" s="48" t="s">
        <v>104</v>
      </c>
      <c r="L23" s="48">
        <v>518</v>
      </c>
      <c r="M23" s="48">
        <v>1862</v>
      </c>
      <c r="N23" s="65"/>
    </row>
    <row r="24" spans="7:14" x14ac:dyDescent="0.3">
      <c r="K24" s="48" t="s">
        <v>105</v>
      </c>
      <c r="L24" s="48">
        <v>359</v>
      </c>
      <c r="M24" s="48">
        <v>1862</v>
      </c>
      <c r="N24" s="65"/>
    </row>
    <row r="25" spans="7:14" x14ac:dyDescent="0.3">
      <c r="K25" s="48" t="s">
        <v>106</v>
      </c>
      <c r="L25" s="48">
        <v>463</v>
      </c>
      <c r="M25" s="48">
        <v>1862</v>
      </c>
      <c r="N25" s="65"/>
    </row>
    <row r="26" spans="7:14" x14ac:dyDescent="0.3">
      <c r="K26" s="48" t="s">
        <v>107</v>
      </c>
      <c r="L26" s="48">
        <v>321</v>
      </c>
      <c r="M26" s="48">
        <v>1862</v>
      </c>
      <c r="N26" s="65"/>
    </row>
    <row r="27" spans="7:14" x14ac:dyDescent="0.3">
      <c r="K27" s="48" t="s">
        <v>130</v>
      </c>
      <c r="L27" s="48">
        <v>471</v>
      </c>
      <c r="M27" s="48">
        <v>1862</v>
      </c>
      <c r="N27" s="65"/>
    </row>
    <row r="28" spans="7:14" x14ac:dyDescent="0.3">
      <c r="K28" s="48" t="s">
        <v>117</v>
      </c>
      <c r="L28" s="48">
        <v>438</v>
      </c>
      <c r="M28" s="48">
        <v>1862</v>
      </c>
      <c r="N28" s="65"/>
    </row>
    <row r="29" spans="7:14" x14ac:dyDescent="0.3">
      <c r="K29" s="48" t="s">
        <v>118</v>
      </c>
      <c r="L29" s="48">
        <v>324</v>
      </c>
      <c r="M29" s="48">
        <v>1862</v>
      </c>
      <c r="N29" s="65"/>
    </row>
    <row r="30" spans="7:14" x14ac:dyDescent="0.3">
      <c r="K30" s="48" t="s">
        <v>119</v>
      </c>
      <c r="L30" s="48">
        <v>393</v>
      </c>
      <c r="M30" s="48">
        <v>1862</v>
      </c>
      <c r="N30" s="65"/>
    </row>
    <row r="31" spans="7:14" x14ac:dyDescent="0.3">
      <c r="K31" s="48" t="s">
        <v>120</v>
      </c>
      <c r="L31" s="48">
        <v>293</v>
      </c>
      <c r="M31" s="48">
        <v>1862</v>
      </c>
      <c r="N31" s="65"/>
    </row>
  </sheetData>
  <phoneticPr fontId="19" type="noConversion"/>
  <pageMargins left="0.75" right="0.75" top="1" bottom="1" header="0.5" footer="0.5"/>
  <pageSetup paperSize="9" scale="61" orientation="landscape" horizontalDpi="4294967292" verticalDpi="4294967292" r:id="rId1"/>
  <colBreaks count="1" manualBreakCount="1">
    <brk id="6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>
    <pageSetUpPr fitToPage="1"/>
  </sheetPr>
  <dimension ref="B1:H51"/>
  <sheetViews>
    <sheetView workbookViewId="0">
      <selection activeCell="D3" sqref="D3"/>
    </sheetView>
  </sheetViews>
  <sheetFormatPr defaultColWidth="10.77734375" defaultRowHeight="15.6" x14ac:dyDescent="0.3"/>
  <cols>
    <col min="1" max="1" width="6" style="1" customWidth="1"/>
    <col min="2" max="2" width="77.21875" style="1" customWidth="1"/>
    <col min="3" max="3" width="28.21875" style="1" customWidth="1"/>
    <col min="4" max="16384" width="10.77734375" style="1"/>
  </cols>
  <sheetData>
    <row r="1" spans="2:8" x14ac:dyDescent="0.3">
      <c r="B1" s="143" t="s">
        <v>67</v>
      </c>
      <c r="C1" s="143"/>
    </row>
    <row r="2" spans="2:8" x14ac:dyDescent="0.3">
      <c r="B2" s="84" t="s">
        <v>67</v>
      </c>
      <c r="C2" s="84" t="s">
        <v>0</v>
      </c>
    </row>
    <row r="3" spans="2:8" x14ac:dyDescent="0.3">
      <c r="B3" s="89" t="s">
        <v>139</v>
      </c>
      <c r="C3" s="112">
        <f>SUM(C4:C9)</f>
        <v>0</v>
      </c>
    </row>
    <row r="4" spans="2:8" x14ac:dyDescent="0.3">
      <c r="B4" s="82" t="s">
        <v>136</v>
      </c>
      <c r="C4" s="3">
        <f>'Planerings och analysfas'!D34</f>
        <v>0</v>
      </c>
    </row>
    <row r="5" spans="2:8" x14ac:dyDescent="0.3">
      <c r="B5" s="82" t="s">
        <v>133</v>
      </c>
      <c r="C5" s="3">
        <f>SUMIF('Planerings och analysfas'!A:A,Budgetöversikt!B5,'Planerings och analysfas'!D:D)</f>
        <v>0</v>
      </c>
    </row>
    <row r="6" spans="2:8" x14ac:dyDescent="0.3">
      <c r="B6" s="82" t="s">
        <v>1</v>
      </c>
      <c r="C6" s="3">
        <f>SUMIF('Planerings och analysfas'!A:A,Budgetöversikt!B6,'Planerings och analysfas'!D:D)</f>
        <v>0</v>
      </c>
    </row>
    <row r="7" spans="2:8" x14ac:dyDescent="0.3">
      <c r="B7" s="82" t="s">
        <v>121</v>
      </c>
      <c r="C7" s="3">
        <f>SUMIF('Planerings och analysfas'!A:A,Budgetöversikt!B7,'Planerings och analysfas'!D:D)</f>
        <v>0</v>
      </c>
    </row>
    <row r="8" spans="2:8" x14ac:dyDescent="0.3">
      <c r="B8" s="82" t="s">
        <v>2</v>
      </c>
      <c r="C8" s="3">
        <f>SUMIF('Planerings och analysfas'!A:A,Budgetöversikt!B8,'Planerings och analysfas'!D:D)</f>
        <v>0</v>
      </c>
    </row>
    <row r="9" spans="2:8" x14ac:dyDescent="0.3">
      <c r="B9" s="82" t="s">
        <v>137</v>
      </c>
      <c r="C9" s="3">
        <f>'Planerings och analysfas'!D59</f>
        <v>0</v>
      </c>
    </row>
    <row r="10" spans="2:8" x14ac:dyDescent="0.3">
      <c r="B10" s="89" t="s">
        <v>138</v>
      </c>
      <c r="C10" s="112">
        <f>SUM(C11:C16)</f>
        <v>0</v>
      </c>
    </row>
    <row r="11" spans="2:8" x14ac:dyDescent="0.3">
      <c r="B11" s="82" t="s">
        <v>136</v>
      </c>
      <c r="C11" s="3">
        <f>Genomförandefas!D34</f>
        <v>0</v>
      </c>
      <c r="H11"/>
    </row>
    <row r="12" spans="2:8" x14ac:dyDescent="0.3">
      <c r="B12" s="82" t="s">
        <v>133</v>
      </c>
      <c r="C12" s="3">
        <f>SUMIF(Genomförandefas!A:A,Budgetöversikt!B12,Genomförandefas!D:D)</f>
        <v>0</v>
      </c>
      <c r="H12"/>
    </row>
    <row r="13" spans="2:8" x14ac:dyDescent="0.3">
      <c r="B13" s="82" t="s">
        <v>1</v>
      </c>
      <c r="C13" s="3">
        <f>SUMIF(Genomförandefas!A:A,Budgetöversikt!B13,Genomförandefas!D:D)</f>
        <v>0</v>
      </c>
      <c r="H13"/>
    </row>
    <row r="14" spans="2:8" x14ac:dyDescent="0.3">
      <c r="B14" s="82" t="s">
        <v>121</v>
      </c>
      <c r="C14" s="3">
        <f>SUMIF(Genomförandefas!A:A,Budgetöversikt!B14,Genomförandefas!D:D)</f>
        <v>0</v>
      </c>
      <c r="H14"/>
    </row>
    <row r="15" spans="2:8" x14ac:dyDescent="0.3">
      <c r="B15" s="82" t="s">
        <v>2</v>
      </c>
      <c r="C15" s="3">
        <f>SUMIF(Genomförandefas!A:A,Budgetöversikt!B15,Genomförandefas!D:D)</f>
        <v>0</v>
      </c>
      <c r="H15"/>
    </row>
    <row r="16" spans="2:8" x14ac:dyDescent="0.3">
      <c r="B16" s="82" t="s">
        <v>137</v>
      </c>
      <c r="C16" s="3">
        <f>Genomförandefas!D59</f>
        <v>0</v>
      </c>
    </row>
    <row r="17" spans="2:3" x14ac:dyDescent="0.3">
      <c r="B17" s="89" t="s">
        <v>68</v>
      </c>
      <c r="C17" s="112">
        <f>SUM(C18:C23)</f>
        <v>0</v>
      </c>
    </row>
    <row r="18" spans="2:3" x14ac:dyDescent="0.3">
      <c r="B18" s="82" t="s">
        <v>136</v>
      </c>
      <c r="C18" s="3">
        <f>SUM(ERUF!F3:F8)</f>
        <v>0</v>
      </c>
    </row>
    <row r="19" spans="2:3" x14ac:dyDescent="0.3">
      <c r="B19" s="82" t="s">
        <v>133</v>
      </c>
      <c r="C19" s="3">
        <f>SUMIF(ERUF!A:A,Budgetöversikt!B19,ERUF!F:F)</f>
        <v>0</v>
      </c>
    </row>
    <row r="20" spans="2:3" x14ac:dyDescent="0.3">
      <c r="B20" s="82" t="s">
        <v>131</v>
      </c>
      <c r="C20" s="3">
        <f>SUMIF(ERUF!A:A,Budgetöversikt!B20,ERUF!F:F)</f>
        <v>0</v>
      </c>
    </row>
    <row r="21" spans="2:3" x14ac:dyDescent="0.3">
      <c r="B21" s="82" t="s">
        <v>1</v>
      </c>
      <c r="C21" s="3">
        <f>SUMIF(ERUF!A:A,Budgetöversikt!B21,ERUF!F:F)</f>
        <v>0</v>
      </c>
    </row>
    <row r="22" spans="2:3" x14ac:dyDescent="0.3">
      <c r="B22" s="82" t="s">
        <v>132</v>
      </c>
      <c r="C22" s="3">
        <f>SUMIF(ERUF!A:A,Budgetöversikt!B22,ERUF!F:F)</f>
        <v>0</v>
      </c>
    </row>
    <row r="23" spans="2:3" x14ac:dyDescent="0.3">
      <c r="B23" s="82" t="s">
        <v>137</v>
      </c>
      <c r="C23" s="3">
        <f>ERUF!F22</f>
        <v>0</v>
      </c>
    </row>
    <row r="24" spans="2:3" x14ac:dyDescent="0.3">
      <c r="B24" s="89" t="s">
        <v>69</v>
      </c>
      <c r="C24" s="90">
        <f>C3+C10+C17</f>
        <v>0</v>
      </c>
    </row>
    <row r="25" spans="2:3" x14ac:dyDescent="0.3">
      <c r="B25" s="4" t="s">
        <v>12</v>
      </c>
      <c r="C25" s="78">
        <f>SUM(C37,C38,C44,C45)</f>
        <v>0</v>
      </c>
    </row>
    <row r="26" spans="2:3" x14ac:dyDescent="0.3">
      <c r="B26" s="4" t="s">
        <v>43</v>
      </c>
      <c r="C26" s="5">
        <f>SUM('Generella inställningar'!C7:C9)</f>
        <v>0</v>
      </c>
    </row>
    <row r="27" spans="2:3" x14ac:dyDescent="0.3">
      <c r="B27" s="89" t="s">
        <v>70</v>
      </c>
      <c r="C27" s="90">
        <f>C24-SUM(C25:C26)</f>
        <v>0</v>
      </c>
    </row>
    <row r="28" spans="2:3" x14ac:dyDescent="0.3">
      <c r="B28" s="113" t="s">
        <v>3</v>
      </c>
      <c r="C28" s="114">
        <f>'Offentligt bidrag i annat än p'!G47</f>
        <v>0</v>
      </c>
    </row>
    <row r="29" spans="2:3" x14ac:dyDescent="0.3">
      <c r="B29" s="82" t="s">
        <v>136</v>
      </c>
      <c r="C29" s="3">
        <f>SUM('Offentligt bidrag i annat än p'!G3:G32)</f>
        <v>0</v>
      </c>
    </row>
    <row r="30" spans="2:3" x14ac:dyDescent="0.3">
      <c r="B30" s="82" t="s">
        <v>133</v>
      </c>
      <c r="C30" s="3">
        <f>SUMIF('Offentligt bidrag i annat än p'!C:C,Budgetöversikt!B30,'Offentligt bidrag i annat än p'!G:G)</f>
        <v>0</v>
      </c>
    </row>
    <row r="31" spans="2:3" x14ac:dyDescent="0.3">
      <c r="B31" s="82" t="s">
        <v>1</v>
      </c>
      <c r="C31" s="3">
        <f>SUMIF('Offentligt bidrag i annat än p'!C:C,Budgetöversikt!B31,'Offentligt bidrag i annat än p'!G:G)</f>
        <v>0</v>
      </c>
    </row>
    <row r="32" spans="2:3" x14ac:dyDescent="0.3">
      <c r="B32" s="82" t="s">
        <v>121</v>
      </c>
      <c r="C32" s="3">
        <f>SUMIF('Offentligt bidrag i annat än p'!C:C,Budgetöversikt!B32,'Offentligt bidrag i annat än p'!G:G)</f>
        <v>0</v>
      </c>
    </row>
    <row r="33" spans="2:3" x14ac:dyDescent="0.3">
      <c r="B33" s="82" t="s">
        <v>2</v>
      </c>
      <c r="C33" s="3">
        <f>SUMIF('Offentligt bidrag i annat än p'!C:C,Budgetöversikt!B33,'Offentligt bidrag i annat än p'!G:G)</f>
        <v>0</v>
      </c>
    </row>
    <row r="34" spans="2:3" x14ac:dyDescent="0.3">
      <c r="B34" s="115" t="s">
        <v>4</v>
      </c>
      <c r="C34" s="116">
        <f>SUM('Offentlig finansierad ers. delt'!G14+'Offentlig finansierad ers. delt'!G23)</f>
        <v>0</v>
      </c>
    </row>
    <row r="35" spans="2:3" x14ac:dyDescent="0.3">
      <c r="B35" s="117" t="s">
        <v>140</v>
      </c>
      <c r="C35" s="118">
        <f>SUM('Offentlig finansierad ers. delt'!G18:G21)</f>
        <v>0</v>
      </c>
    </row>
    <row r="36" spans="2:3" x14ac:dyDescent="0.3">
      <c r="B36" s="82" t="s">
        <v>141</v>
      </c>
      <c r="C36" s="3">
        <f>SUM('Offentlig finansierad ers. delt'!G3:G12)</f>
        <v>0</v>
      </c>
    </row>
    <row r="37" spans="2:3" x14ac:dyDescent="0.3">
      <c r="B37" s="119" t="s">
        <v>5</v>
      </c>
      <c r="C37" s="116">
        <f>'Offentliga kontanta medel'!C12</f>
        <v>0</v>
      </c>
    </row>
    <row r="38" spans="2:3" x14ac:dyDescent="0.3">
      <c r="B38" s="119" t="s">
        <v>6</v>
      </c>
      <c r="C38" s="116">
        <f>'Offentliga kontanta medel'!C18</f>
        <v>0</v>
      </c>
    </row>
    <row r="39" spans="2:3" x14ac:dyDescent="0.3">
      <c r="B39" s="115" t="s">
        <v>8</v>
      </c>
      <c r="C39" s="116">
        <f>SUM(C40:C43)</f>
        <v>0</v>
      </c>
    </row>
    <row r="40" spans="2:3" x14ac:dyDescent="0.3">
      <c r="B40" s="82" t="s">
        <v>136</v>
      </c>
      <c r="C40" s="3">
        <f>SUM('Privata bidrag i annat än peng'!G3:G32)</f>
        <v>0</v>
      </c>
    </row>
    <row r="41" spans="2:3" x14ac:dyDescent="0.3">
      <c r="B41" s="82" t="s">
        <v>133</v>
      </c>
      <c r="C41" s="3">
        <f>SUMIF('Privata bidrag i annat än peng'!C:C,Budgetöversikt!B41,'Privata bidrag i annat än peng'!G:G)</f>
        <v>0</v>
      </c>
    </row>
    <row r="42" spans="2:3" x14ac:dyDescent="0.3">
      <c r="B42" s="82" t="s">
        <v>1</v>
      </c>
      <c r="C42" s="3">
        <f>SUMIF('Privata bidrag i annat än peng'!C:C,Budgetöversikt!B42,'Privata bidrag i annat än peng'!G:G)</f>
        <v>0</v>
      </c>
    </row>
    <row r="43" spans="2:3" x14ac:dyDescent="0.3">
      <c r="B43" s="82" t="s">
        <v>2</v>
      </c>
      <c r="C43" s="3">
        <f>SUMIF('Privata bidrag i annat än peng'!C:C,Budgetöversikt!B43,'Privata bidrag i annat än peng'!G:G)</f>
        <v>0</v>
      </c>
    </row>
    <row r="44" spans="2:3" x14ac:dyDescent="0.3">
      <c r="B44" s="119" t="s">
        <v>9</v>
      </c>
      <c r="C44" s="116">
        <f>'Privata kontanta medel'!C15</f>
        <v>0</v>
      </c>
    </row>
    <row r="45" spans="2:3" x14ac:dyDescent="0.3">
      <c r="B45" s="119" t="s">
        <v>63</v>
      </c>
      <c r="C45" s="116">
        <f>'Privata kontanta medel'!C22</f>
        <v>0</v>
      </c>
    </row>
    <row r="46" spans="2:3" x14ac:dyDescent="0.3">
      <c r="B46" s="89" t="s">
        <v>13</v>
      </c>
      <c r="C46" s="90">
        <f>C28+C34+C37+C38+C44+C45+C39</f>
        <v>0</v>
      </c>
    </row>
    <row r="47" spans="2:3" x14ac:dyDescent="0.3">
      <c r="B47" s="89" t="s">
        <v>11</v>
      </c>
      <c r="C47" s="90">
        <f>C27+C46</f>
        <v>0</v>
      </c>
    </row>
    <row r="48" spans="2:3" x14ac:dyDescent="0.3">
      <c r="B48" s="89" t="s">
        <v>70</v>
      </c>
      <c r="C48" s="91">
        <f>IFERROR(C27/C47,0)</f>
        <v>0</v>
      </c>
    </row>
    <row r="49" spans="2:3" x14ac:dyDescent="0.3">
      <c r="B49" s="89" t="s">
        <v>72</v>
      </c>
      <c r="C49" s="91">
        <f>IFERROR(C46/C47,0)</f>
        <v>0</v>
      </c>
    </row>
    <row r="51" spans="2:3" x14ac:dyDescent="0.3">
      <c r="C51" s="7" t="s">
        <v>90</v>
      </c>
    </row>
  </sheetData>
  <sheetProtection password="DF9A" sheet="1" objects="1" scenarios="1"/>
  <mergeCells count="1">
    <mergeCell ref="B1:C1"/>
  </mergeCells>
  <phoneticPr fontId="19" type="noConversion"/>
  <pageMargins left="0.75" right="0.75" top="1" bottom="1" header="0.5" footer="0.5"/>
  <pageSetup paperSize="9" scale="77" orientation="portrait" r:id="rId1"/>
  <rowBreaks count="1" manualBreakCount="1">
    <brk id="53" max="16383" man="1"/>
  </rowBreaks>
  <extLst>
    <ext xmlns:mx="http://schemas.microsoft.com/office/mac/excel/2008/main" uri="{64002731-A6B0-56B0-2670-7721B7C09600}">
      <mx:PLV Mode="0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F137E-5291-48AE-B8DD-09AD02589B34}">
  <dimension ref="A1:D32"/>
  <sheetViews>
    <sheetView workbookViewId="0">
      <selection activeCell="B6" sqref="B6"/>
    </sheetView>
  </sheetViews>
  <sheetFormatPr defaultRowHeight="14.4" x14ac:dyDescent="0.3"/>
  <cols>
    <col min="1" max="1" width="44" customWidth="1"/>
    <col min="2" max="2" width="17.5546875" customWidth="1"/>
    <col min="3" max="3" width="40.88671875" customWidth="1"/>
    <col min="4" max="4" width="23.33203125" bestFit="1" customWidth="1"/>
  </cols>
  <sheetData>
    <row r="1" spans="1:4" ht="21" x14ac:dyDescent="0.4">
      <c r="A1" s="121" t="s">
        <v>143</v>
      </c>
      <c r="B1" s="120"/>
      <c r="C1" s="120"/>
      <c r="D1" s="120"/>
    </row>
    <row r="2" spans="1:4" x14ac:dyDescent="0.3">
      <c r="A2" s="120" t="s">
        <v>144</v>
      </c>
      <c r="B2" s="120"/>
      <c r="C2" s="120"/>
      <c r="D2" s="120"/>
    </row>
    <row r="3" spans="1:4" x14ac:dyDescent="0.3">
      <c r="A3" s="122"/>
      <c r="B3" s="123"/>
      <c r="C3" s="122"/>
      <c r="D3" s="122"/>
    </row>
    <row r="4" spans="1:4" x14ac:dyDescent="0.3">
      <c r="A4" s="124"/>
      <c r="B4" s="124"/>
      <c r="C4" s="124"/>
      <c r="D4" s="124"/>
    </row>
    <row r="5" spans="1:4" ht="43.2" x14ac:dyDescent="0.3">
      <c r="A5" s="125" t="s">
        <v>145</v>
      </c>
      <c r="B5" s="126" t="s">
        <v>146</v>
      </c>
      <c r="C5" s="127" t="s">
        <v>147</v>
      </c>
      <c r="D5" s="128" t="s">
        <v>148</v>
      </c>
    </row>
    <row r="6" spans="1:4" x14ac:dyDescent="0.3">
      <c r="A6" s="129"/>
      <c r="B6" s="130"/>
      <c r="C6" s="131"/>
      <c r="D6" s="140"/>
    </row>
    <row r="7" spans="1:4" x14ac:dyDescent="0.3">
      <c r="A7" s="132"/>
      <c r="B7" s="133"/>
      <c r="C7" s="133"/>
      <c r="D7" s="134"/>
    </row>
    <row r="8" spans="1:4" x14ac:dyDescent="0.3">
      <c r="A8" s="132"/>
      <c r="B8" s="133"/>
      <c r="C8" s="133"/>
      <c r="D8" s="134"/>
    </row>
    <row r="9" spans="1:4" x14ac:dyDescent="0.3">
      <c r="A9" s="132"/>
      <c r="B9" s="133"/>
      <c r="C9" s="133"/>
      <c r="D9" s="134"/>
    </row>
    <row r="10" spans="1:4" x14ac:dyDescent="0.3">
      <c r="A10" s="132"/>
      <c r="B10" s="133"/>
      <c r="C10" s="133"/>
      <c r="D10" s="134"/>
    </row>
    <row r="11" spans="1:4" x14ac:dyDescent="0.3">
      <c r="A11" s="132"/>
      <c r="B11" s="133"/>
      <c r="C11" s="133"/>
      <c r="D11" s="134"/>
    </row>
    <row r="12" spans="1:4" x14ac:dyDescent="0.3">
      <c r="A12" s="132"/>
      <c r="B12" s="133"/>
      <c r="C12" s="133"/>
      <c r="D12" s="134"/>
    </row>
    <row r="13" spans="1:4" x14ac:dyDescent="0.3">
      <c r="A13" s="132"/>
      <c r="B13" s="133"/>
      <c r="C13" s="133"/>
      <c r="D13" s="134"/>
    </row>
    <row r="14" spans="1:4" x14ac:dyDescent="0.3">
      <c r="A14" s="132"/>
      <c r="B14" s="133"/>
      <c r="C14" s="133"/>
      <c r="D14" s="134"/>
    </row>
    <row r="15" spans="1:4" x14ac:dyDescent="0.3">
      <c r="A15" s="132"/>
      <c r="B15" s="133"/>
      <c r="C15" s="133"/>
      <c r="D15" s="134"/>
    </row>
    <row r="16" spans="1:4" x14ac:dyDescent="0.3">
      <c r="A16" s="132"/>
      <c r="B16" s="133"/>
      <c r="C16" s="133"/>
      <c r="D16" s="134"/>
    </row>
    <row r="17" spans="1:4" x14ac:dyDescent="0.3">
      <c r="A17" s="132"/>
      <c r="B17" s="133"/>
      <c r="C17" s="133"/>
      <c r="D17" s="134"/>
    </row>
    <row r="18" spans="1:4" x14ac:dyDescent="0.3">
      <c r="A18" s="132"/>
      <c r="B18" s="133"/>
      <c r="C18" s="133"/>
      <c r="D18" s="134"/>
    </row>
    <row r="19" spans="1:4" x14ac:dyDescent="0.3">
      <c r="A19" s="132"/>
      <c r="B19" s="133"/>
      <c r="C19" s="133"/>
      <c r="D19" s="134"/>
    </row>
    <row r="20" spans="1:4" x14ac:dyDescent="0.3">
      <c r="A20" s="132"/>
      <c r="B20" s="133"/>
      <c r="C20" s="133"/>
      <c r="D20" s="134"/>
    </row>
    <row r="21" spans="1:4" x14ac:dyDescent="0.3">
      <c r="A21" s="132"/>
      <c r="B21" s="133"/>
      <c r="C21" s="133"/>
      <c r="D21" s="134"/>
    </row>
    <row r="22" spans="1:4" x14ac:dyDescent="0.3">
      <c r="A22" s="132"/>
      <c r="B22" s="133"/>
      <c r="C22" s="133"/>
      <c r="D22" s="134"/>
    </row>
    <row r="23" spans="1:4" x14ac:dyDescent="0.3">
      <c r="A23" s="132"/>
      <c r="B23" s="133"/>
      <c r="C23" s="133"/>
      <c r="D23" s="134"/>
    </row>
    <row r="24" spans="1:4" x14ac:dyDescent="0.3">
      <c r="A24" s="132"/>
      <c r="B24" s="133"/>
      <c r="C24" s="133"/>
      <c r="D24" s="135"/>
    </row>
    <row r="25" spans="1:4" x14ac:dyDescent="0.3">
      <c r="A25" s="136"/>
      <c r="B25" s="133"/>
      <c r="C25" s="133"/>
      <c r="D25" s="134"/>
    </row>
    <row r="26" spans="1:4" x14ac:dyDescent="0.3">
      <c r="A26" s="132"/>
      <c r="B26" s="133"/>
      <c r="C26" s="133"/>
      <c r="D26" s="135"/>
    </row>
    <row r="27" spans="1:4" x14ac:dyDescent="0.3">
      <c r="A27" s="132"/>
      <c r="B27" s="133"/>
      <c r="C27" s="133"/>
      <c r="D27" s="135"/>
    </row>
    <row r="28" spans="1:4" x14ac:dyDescent="0.3">
      <c r="A28" s="132"/>
      <c r="B28" s="133"/>
      <c r="C28" s="133"/>
      <c r="D28" s="135"/>
    </row>
    <row r="29" spans="1:4" x14ac:dyDescent="0.3">
      <c r="A29" s="132"/>
      <c r="B29" s="133"/>
      <c r="C29" s="133"/>
      <c r="D29" s="135"/>
    </row>
    <row r="30" spans="1:4" x14ac:dyDescent="0.3">
      <c r="A30" s="132"/>
      <c r="B30" s="132"/>
      <c r="C30" s="132"/>
      <c r="D30" s="137"/>
    </row>
    <row r="31" spans="1:4" x14ac:dyDescent="0.3">
      <c r="A31" s="132"/>
      <c r="B31" s="132"/>
      <c r="C31" s="132"/>
      <c r="D31" s="132"/>
    </row>
    <row r="32" spans="1:4" x14ac:dyDescent="0.3">
      <c r="A32" s="138"/>
      <c r="B32" s="138"/>
      <c r="C32" s="138"/>
      <c r="D32" s="139"/>
    </row>
  </sheetData>
  <sheetProtection password="DF9A" sheet="1" objects="1" scenarios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>
    <pageSetUpPr fitToPage="1"/>
  </sheetPr>
  <dimension ref="A1:F65"/>
  <sheetViews>
    <sheetView zoomScaleNormal="100" workbookViewId="0">
      <selection activeCell="B36" sqref="B36:C39"/>
    </sheetView>
  </sheetViews>
  <sheetFormatPr defaultColWidth="8.77734375" defaultRowHeight="14.4" x14ac:dyDescent="0.3"/>
  <cols>
    <col min="1" max="1" width="57.77734375" style="7" bestFit="1" customWidth="1"/>
    <col min="2" max="2" width="19.77734375" style="18" bestFit="1" customWidth="1"/>
    <col min="3" max="3" width="14.21875" style="18" bestFit="1" customWidth="1"/>
    <col min="4" max="4" width="12.44140625" style="7" customWidth="1"/>
    <col min="5" max="5" width="92.44140625" style="36" customWidth="1"/>
    <col min="6" max="6" width="28.44140625" style="12" customWidth="1"/>
    <col min="7" max="7" width="12" style="7" bestFit="1" customWidth="1"/>
    <col min="8" max="8" width="9.21875" style="7" bestFit="1" customWidth="1"/>
    <col min="9" max="9" width="13" style="7" bestFit="1" customWidth="1"/>
    <col min="10" max="10" width="24.77734375" style="7" bestFit="1" customWidth="1"/>
    <col min="11" max="11" width="8.77734375" style="7"/>
    <col min="12" max="12" width="38.44140625" style="7" bestFit="1" customWidth="1"/>
    <col min="13" max="13" width="24" style="7" bestFit="1" customWidth="1"/>
    <col min="14" max="14" width="32" style="7" bestFit="1" customWidth="1"/>
    <col min="15" max="15" width="8.77734375" style="7"/>
    <col min="16" max="16" width="13.44140625" style="7" bestFit="1" customWidth="1"/>
    <col min="17" max="17" width="10.21875" style="7" bestFit="1" customWidth="1"/>
    <col min="18" max="18" width="14.77734375" style="7" bestFit="1" customWidth="1"/>
    <col min="19" max="16384" width="8.77734375" style="7"/>
  </cols>
  <sheetData>
    <row r="1" spans="1:6" x14ac:dyDescent="0.3">
      <c r="A1" s="144" t="s">
        <v>142</v>
      </c>
      <c r="B1" s="144"/>
      <c r="C1" s="144"/>
      <c r="D1" s="144"/>
      <c r="E1" s="144"/>
    </row>
    <row r="2" spans="1:6" x14ac:dyDescent="0.3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3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33"/>
      <c r="F3" s="66"/>
    </row>
    <row r="4" spans="1:6" x14ac:dyDescent="0.3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33"/>
      <c r="F4" s="66"/>
    </row>
    <row r="5" spans="1:6" x14ac:dyDescent="0.3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33"/>
      <c r="F5" s="66"/>
    </row>
    <row r="6" spans="1:6" x14ac:dyDescent="0.3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33"/>
      <c r="F6" s="66"/>
    </row>
    <row r="7" spans="1:6" x14ac:dyDescent="0.3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33"/>
      <c r="F7" s="66"/>
    </row>
    <row r="8" spans="1:6" x14ac:dyDescent="0.3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33"/>
      <c r="F8" s="66"/>
    </row>
    <row r="9" spans="1:6" x14ac:dyDescent="0.3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33"/>
      <c r="F9" s="66"/>
    </row>
    <row r="10" spans="1:6" x14ac:dyDescent="0.3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33"/>
      <c r="F10" s="66"/>
    </row>
    <row r="11" spans="1:6" x14ac:dyDescent="0.3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33"/>
      <c r="F11" s="66"/>
    </row>
    <row r="12" spans="1:6" x14ac:dyDescent="0.3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33"/>
      <c r="F12" s="66"/>
    </row>
    <row r="13" spans="1:6" x14ac:dyDescent="0.3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33"/>
      <c r="F13" s="66"/>
    </row>
    <row r="14" spans="1:6" x14ac:dyDescent="0.3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33"/>
      <c r="F14" s="66"/>
    </row>
    <row r="15" spans="1:6" x14ac:dyDescent="0.3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33"/>
      <c r="F15" s="66"/>
    </row>
    <row r="16" spans="1:6" x14ac:dyDescent="0.3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33"/>
      <c r="F16" s="66"/>
    </row>
    <row r="17" spans="1:6" x14ac:dyDescent="0.3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33"/>
      <c r="F17" s="66"/>
    </row>
    <row r="18" spans="1:6" x14ac:dyDescent="0.3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33"/>
      <c r="F18" s="66"/>
    </row>
    <row r="19" spans="1:6" x14ac:dyDescent="0.3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33"/>
      <c r="F19" s="66"/>
    </row>
    <row r="20" spans="1:6" x14ac:dyDescent="0.3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33"/>
      <c r="F20" s="66"/>
    </row>
    <row r="21" spans="1:6" x14ac:dyDescent="0.3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33"/>
      <c r="F21" s="66"/>
    </row>
    <row r="22" spans="1:6" x14ac:dyDescent="0.3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33"/>
      <c r="F22" s="66"/>
    </row>
    <row r="23" spans="1:6" x14ac:dyDescent="0.3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33"/>
      <c r="F23" s="66"/>
    </row>
    <row r="24" spans="1:6" x14ac:dyDescent="0.3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33"/>
      <c r="F24" s="66"/>
    </row>
    <row r="25" spans="1:6" x14ac:dyDescent="0.3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33"/>
      <c r="F25" s="66"/>
    </row>
    <row r="26" spans="1:6" x14ac:dyDescent="0.3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33"/>
      <c r="F26" s="6"/>
    </row>
    <row r="27" spans="1:6" ht="15.75" customHeight="1" x14ac:dyDescent="0.3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33"/>
      <c r="F27" s="6"/>
    </row>
    <row r="28" spans="1:6" x14ac:dyDescent="0.3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33"/>
      <c r="F28" s="6"/>
    </row>
    <row r="29" spans="1:6" ht="15" customHeight="1" x14ac:dyDescent="0.3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33"/>
      <c r="F29" s="6"/>
    </row>
    <row r="30" spans="1:6" x14ac:dyDescent="0.3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33"/>
      <c r="F30" s="6"/>
    </row>
    <row r="31" spans="1:6" x14ac:dyDescent="0.3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33"/>
      <c r="F31" s="9"/>
    </row>
    <row r="32" spans="1:6" x14ac:dyDescent="0.3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33"/>
      <c r="F32" s="6"/>
    </row>
    <row r="33" spans="1:6" x14ac:dyDescent="0.3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33"/>
      <c r="F33" s="6"/>
    </row>
    <row r="34" spans="1:6" x14ac:dyDescent="0.3">
      <c r="A34" s="145" t="s">
        <v>134</v>
      </c>
      <c r="B34" s="146"/>
      <c r="C34" s="147"/>
      <c r="D34" s="94">
        <f>SUM(D3:D33)</f>
        <v>0</v>
      </c>
      <c r="E34" s="95"/>
      <c r="F34" s="6"/>
    </row>
    <row r="35" spans="1:6" x14ac:dyDescent="0.3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3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3">
      <c r="A37" s="10"/>
      <c r="B37" s="11"/>
      <c r="C37" s="11"/>
      <c r="D37" s="93">
        <f t="shared" si="0"/>
        <v>0</v>
      </c>
      <c r="E37" s="33"/>
      <c r="F37" s="6"/>
    </row>
    <row r="38" spans="1:6" x14ac:dyDescent="0.3">
      <c r="A38" s="10"/>
      <c r="B38" s="11"/>
      <c r="C38" s="11"/>
      <c r="D38" s="93">
        <f t="shared" si="0"/>
        <v>0</v>
      </c>
      <c r="E38" s="33"/>
      <c r="F38" s="6"/>
    </row>
    <row r="39" spans="1:6" x14ac:dyDescent="0.3">
      <c r="A39" s="10"/>
      <c r="B39" s="11"/>
      <c r="C39" s="11"/>
      <c r="D39" s="93">
        <f t="shared" si="0"/>
        <v>0</v>
      </c>
      <c r="E39" s="33"/>
      <c r="F39" s="6"/>
    </row>
    <row r="40" spans="1:6" x14ac:dyDescent="0.3">
      <c r="A40" s="10"/>
      <c r="B40" s="11"/>
      <c r="C40" s="11"/>
      <c r="D40" s="93">
        <f t="shared" si="0"/>
        <v>0</v>
      </c>
      <c r="E40" s="33"/>
      <c r="F40" s="6"/>
    </row>
    <row r="41" spans="1:6" x14ac:dyDescent="0.3">
      <c r="A41" s="10"/>
      <c r="B41" s="11"/>
      <c r="C41" s="11"/>
      <c r="D41" s="93">
        <f t="shared" si="0"/>
        <v>0</v>
      </c>
      <c r="E41" s="33"/>
      <c r="F41" s="6"/>
    </row>
    <row r="42" spans="1:6" x14ac:dyDescent="0.3">
      <c r="A42" s="10"/>
      <c r="B42" s="11"/>
      <c r="C42" s="11"/>
      <c r="D42" s="93">
        <f t="shared" si="0"/>
        <v>0</v>
      </c>
      <c r="E42" s="33"/>
      <c r="F42" s="6"/>
    </row>
    <row r="43" spans="1:6" x14ac:dyDescent="0.3">
      <c r="A43" s="10"/>
      <c r="B43" s="11"/>
      <c r="C43" s="11"/>
      <c r="D43" s="93">
        <f t="shared" si="0"/>
        <v>0</v>
      </c>
      <c r="E43" s="33"/>
      <c r="F43" s="6"/>
    </row>
    <row r="44" spans="1:6" x14ac:dyDescent="0.3">
      <c r="A44" s="10"/>
      <c r="B44" s="11"/>
      <c r="C44" s="11"/>
      <c r="D44" s="93">
        <f t="shared" si="0"/>
        <v>0</v>
      </c>
      <c r="E44" s="33"/>
      <c r="F44" s="6"/>
    </row>
    <row r="45" spans="1:6" x14ac:dyDescent="0.3">
      <c r="A45" s="10"/>
      <c r="B45" s="11"/>
      <c r="C45" s="11"/>
      <c r="D45" s="93">
        <f t="shared" si="0"/>
        <v>0</v>
      </c>
      <c r="E45" s="33"/>
      <c r="F45" s="6"/>
    </row>
    <row r="46" spans="1:6" x14ac:dyDescent="0.3">
      <c r="A46" s="10"/>
      <c r="B46" s="11"/>
      <c r="C46" s="11"/>
      <c r="D46" s="93">
        <f t="shared" si="0"/>
        <v>0</v>
      </c>
      <c r="E46" s="33"/>
      <c r="F46" s="6"/>
    </row>
    <row r="47" spans="1:6" x14ac:dyDescent="0.3">
      <c r="A47" s="10"/>
      <c r="B47" s="11"/>
      <c r="C47" s="11"/>
      <c r="D47" s="93">
        <f t="shared" si="0"/>
        <v>0</v>
      </c>
      <c r="E47" s="33"/>
      <c r="F47" s="6"/>
    </row>
    <row r="48" spans="1:6" x14ac:dyDescent="0.3">
      <c r="A48" s="10"/>
      <c r="B48" s="11"/>
      <c r="C48" s="11"/>
      <c r="D48" s="93">
        <f t="shared" si="0"/>
        <v>0</v>
      </c>
      <c r="E48" s="33"/>
      <c r="F48" s="6"/>
    </row>
    <row r="49" spans="1:6" x14ac:dyDescent="0.3">
      <c r="A49" s="10"/>
      <c r="B49" s="11"/>
      <c r="C49" s="11"/>
      <c r="D49" s="93">
        <f t="shared" si="0"/>
        <v>0</v>
      </c>
      <c r="E49" s="33"/>
      <c r="F49" s="6"/>
    </row>
    <row r="50" spans="1:6" x14ac:dyDescent="0.3">
      <c r="A50" s="10"/>
      <c r="B50" s="11"/>
      <c r="C50" s="11"/>
      <c r="D50" s="93">
        <f t="shared" si="0"/>
        <v>0</v>
      </c>
      <c r="E50" s="33"/>
      <c r="F50" s="6"/>
    </row>
    <row r="51" spans="1:6" x14ac:dyDescent="0.3">
      <c r="A51" s="10"/>
      <c r="B51" s="11"/>
      <c r="C51" s="11"/>
      <c r="D51" s="93">
        <f t="shared" si="0"/>
        <v>0</v>
      </c>
      <c r="E51" s="33"/>
      <c r="F51" s="6"/>
    </row>
    <row r="52" spans="1:6" x14ac:dyDescent="0.3">
      <c r="A52" s="10"/>
      <c r="B52" s="11"/>
      <c r="C52" s="11"/>
      <c r="D52" s="93">
        <f t="shared" si="0"/>
        <v>0</v>
      </c>
      <c r="E52" s="33"/>
      <c r="F52" s="6"/>
    </row>
    <row r="53" spans="1:6" x14ac:dyDescent="0.3">
      <c r="A53" s="10"/>
      <c r="B53" s="11"/>
      <c r="C53" s="11"/>
      <c r="D53" s="93">
        <f t="shared" si="0"/>
        <v>0</v>
      </c>
      <c r="E53" s="33"/>
      <c r="F53" s="6"/>
    </row>
    <row r="54" spans="1:6" x14ac:dyDescent="0.3">
      <c r="A54" s="10"/>
      <c r="B54" s="11"/>
      <c r="C54" s="11"/>
      <c r="D54" s="93">
        <f t="shared" si="0"/>
        <v>0</v>
      </c>
      <c r="E54" s="33"/>
    </row>
    <row r="55" spans="1:6" x14ac:dyDescent="0.3">
      <c r="A55" s="10"/>
      <c r="B55" s="11"/>
      <c r="C55" s="11"/>
      <c r="D55" s="93">
        <f t="shared" si="0"/>
        <v>0</v>
      </c>
      <c r="E55" s="33"/>
    </row>
    <row r="56" spans="1:6" x14ac:dyDescent="0.3">
      <c r="A56" s="10"/>
      <c r="B56" s="11"/>
      <c r="C56" s="11"/>
      <c r="D56" s="93">
        <f t="shared" si="0"/>
        <v>0</v>
      </c>
      <c r="E56" s="33"/>
      <c r="F56" s="13"/>
    </row>
    <row r="57" spans="1:6" x14ac:dyDescent="0.3">
      <c r="A57" s="10"/>
      <c r="B57" s="11"/>
      <c r="C57" s="11"/>
      <c r="D57" s="93">
        <f t="shared" si="0"/>
        <v>0</v>
      </c>
      <c r="E57" s="33"/>
      <c r="F57" s="13"/>
    </row>
    <row r="58" spans="1:6" x14ac:dyDescent="0.3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3">
      <c r="A59" s="100" t="s">
        <v>36</v>
      </c>
      <c r="B59" s="100"/>
      <c r="C59" s="100"/>
      <c r="D59" s="100">
        <f>SUM(D3:D33)*0.15</f>
        <v>0</v>
      </c>
      <c r="E59" s="95"/>
    </row>
    <row r="61" spans="1:6" ht="15" thickBot="1" x14ac:dyDescent="0.35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3">
      <c r="E63" s="65" t="s">
        <v>89</v>
      </c>
    </row>
    <row r="65" spans="1:5" x14ac:dyDescent="0.3">
      <c r="A65" s="144"/>
      <c r="B65" s="144"/>
      <c r="C65" s="144"/>
      <c r="D65" s="144"/>
      <c r="E65" s="144"/>
    </row>
  </sheetData>
  <sheetProtection algorithmName="SHA-512" hashValue="YtPN0SY/IIsv4ayjRk2aMK7D5x/eeKa92ug1nbXiYzm9OiLsU41p6O8yEVOB6X1QK0dvvvGnw6G5MxBEVoeVfA==" saltValue="bq3UOiR/lAeseWlq72NynA==" spinCount="100000" sheet="1" objects="1" scenarios="1" formatColumns="0" formatRows="0"/>
  <mergeCells count="3">
    <mergeCell ref="A1:E1"/>
    <mergeCell ref="A65:E65"/>
    <mergeCell ref="A34:C34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2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200-000001000000}">
      <formula1>Kostnadsslag_Genomförandefas</formula1>
    </dataValidation>
  </dataValidations>
  <pageMargins left="0.7" right="0.7" top="0.75" bottom="0.75" header="0.3" footer="0.3"/>
  <pageSetup paperSize="9" scale="51" orientation="landscape" r:id="rId1"/>
  <rowBreaks count="1" manualBreakCount="1">
    <brk id="6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96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4">
    <pageSetUpPr fitToPage="1"/>
  </sheetPr>
  <dimension ref="A1:F65"/>
  <sheetViews>
    <sheetView zoomScale="101" zoomScaleNormal="101" zoomScalePageLayoutView="101" workbookViewId="0">
      <selection activeCell="A4" sqref="A4"/>
    </sheetView>
  </sheetViews>
  <sheetFormatPr defaultColWidth="8.77734375" defaultRowHeight="14.4" x14ac:dyDescent="0.3"/>
  <cols>
    <col min="1" max="1" width="57.77734375" style="7" customWidth="1"/>
    <col min="2" max="2" width="19.77734375" style="18" customWidth="1"/>
    <col min="3" max="3" width="14.21875" style="18" customWidth="1"/>
    <col min="4" max="4" width="12.44140625" style="7" customWidth="1"/>
    <col min="5" max="5" width="92.44140625" style="36" customWidth="1"/>
    <col min="6" max="6" width="28.44140625" style="12" customWidth="1"/>
    <col min="7" max="7" width="12" style="7" customWidth="1"/>
    <col min="8" max="8" width="9.21875" style="7" customWidth="1"/>
    <col min="9" max="9" width="13" style="7" customWidth="1"/>
    <col min="10" max="10" width="24.77734375" style="7" customWidth="1"/>
    <col min="11" max="11" width="8.77734375" style="7"/>
    <col min="12" max="12" width="38.44140625" style="7" customWidth="1"/>
    <col min="13" max="13" width="24" style="7" customWidth="1"/>
    <col min="14" max="14" width="32" style="7" customWidth="1"/>
    <col min="15" max="15" width="8.77734375" style="7"/>
    <col min="16" max="16" width="13.44140625" style="7" customWidth="1"/>
    <col min="17" max="17" width="10.21875" style="7" customWidth="1"/>
    <col min="18" max="18" width="14.77734375" style="7" customWidth="1"/>
    <col min="19" max="16384" width="8.77734375" style="7"/>
  </cols>
  <sheetData>
    <row r="1" spans="1:6" x14ac:dyDescent="0.3">
      <c r="A1" s="144" t="s">
        <v>71</v>
      </c>
      <c r="B1" s="144"/>
      <c r="C1" s="144"/>
      <c r="D1" s="144"/>
      <c r="E1" s="144"/>
    </row>
    <row r="2" spans="1:6" x14ac:dyDescent="0.3">
      <c r="A2" s="96" t="s">
        <v>49</v>
      </c>
      <c r="B2" s="96" t="s">
        <v>35</v>
      </c>
      <c r="C2" s="96" t="s">
        <v>81</v>
      </c>
      <c r="D2" s="97" t="s">
        <v>0</v>
      </c>
      <c r="E2" s="98" t="s">
        <v>41</v>
      </c>
      <c r="F2" s="6"/>
    </row>
    <row r="3" spans="1:6" x14ac:dyDescent="0.3">
      <c r="A3" s="8"/>
      <c r="B3" s="92" t="str">
        <f>IFERROR(VLOOKUP(A3,Data!K:L,VLOOKUP('Generella inställningar'!$C$5,Data!A:B,2,FALSE),FALSE),"timlönegrupp ej vald")</f>
        <v>timlönegrupp ej vald</v>
      </c>
      <c r="C3" s="61"/>
      <c r="D3" s="93">
        <f>IFERROR(B3*ROUND(C3,2)*SUM(VLOOKUP(A3,Data!K:M,3,FALSE)/12),0)</f>
        <v>0</v>
      </c>
      <c r="E3" s="80"/>
      <c r="F3" s="66"/>
    </row>
    <row r="4" spans="1:6" x14ac:dyDescent="0.3">
      <c r="A4" s="8"/>
      <c r="B4" s="92" t="str">
        <f>IFERROR(VLOOKUP(A4,Data!K:L,VLOOKUP('Generella inställningar'!$C$5,Data!A:B,2,FALSE),FALSE),"timlönegrupp ej vald")</f>
        <v>timlönegrupp ej vald</v>
      </c>
      <c r="C4" s="61"/>
      <c r="D4" s="93">
        <f>IFERROR(B4*ROUND(C4,2)*SUM(VLOOKUP(A4,Data!K:M,3,FALSE)/12),0)</f>
        <v>0</v>
      </c>
      <c r="E4" s="80"/>
      <c r="F4" s="66"/>
    </row>
    <row r="5" spans="1:6" x14ac:dyDescent="0.3">
      <c r="A5" s="8"/>
      <c r="B5" s="92" t="str">
        <f>IFERROR(VLOOKUP(A5,Data!K:L,VLOOKUP('Generella inställningar'!$C$5,Data!A:B,2,FALSE),FALSE),"timlönegrupp ej vald")</f>
        <v>timlönegrupp ej vald</v>
      </c>
      <c r="C5" s="61"/>
      <c r="D5" s="93">
        <f>IFERROR(B5*ROUND(C5,2)*SUM(VLOOKUP(A5,Data!K:M,3,FALSE)/12),0)</f>
        <v>0</v>
      </c>
      <c r="E5" s="80"/>
      <c r="F5" s="66"/>
    </row>
    <row r="6" spans="1:6" x14ac:dyDescent="0.3">
      <c r="A6" s="8"/>
      <c r="B6" s="92" t="str">
        <f>IFERROR(VLOOKUP(A6,Data!K:L,VLOOKUP('Generella inställningar'!$C$5,Data!A:B,2,FALSE),FALSE),"timlönegrupp ej vald")</f>
        <v>timlönegrupp ej vald</v>
      </c>
      <c r="C6" s="61"/>
      <c r="D6" s="93">
        <f>IFERROR(B6*ROUND(C6,2)*SUM(VLOOKUP(A6,Data!K:M,3,FALSE)/12),0)</f>
        <v>0</v>
      </c>
      <c r="E6" s="80"/>
      <c r="F6" s="66"/>
    </row>
    <row r="7" spans="1:6" x14ac:dyDescent="0.3">
      <c r="A7" s="8"/>
      <c r="B7" s="92" t="str">
        <f>IFERROR(VLOOKUP(A7,Data!K:L,VLOOKUP('Generella inställningar'!$C$5,Data!A:B,2,FALSE),FALSE),"timlönegrupp ej vald")</f>
        <v>timlönegrupp ej vald</v>
      </c>
      <c r="C7" s="61"/>
      <c r="D7" s="93">
        <f>IFERROR(B7*ROUND(C7,2)*SUM(VLOOKUP(A7,Data!K:M,3,FALSE)/12),0)</f>
        <v>0</v>
      </c>
      <c r="E7" s="80"/>
      <c r="F7" s="66"/>
    </row>
    <row r="8" spans="1:6" x14ac:dyDescent="0.3">
      <c r="A8" s="8"/>
      <c r="B8" s="92" t="str">
        <f>IFERROR(VLOOKUP(A8,Data!K:L,VLOOKUP('Generella inställningar'!$C$5,Data!A:B,2,FALSE),FALSE),"timlönegrupp ej vald")</f>
        <v>timlönegrupp ej vald</v>
      </c>
      <c r="C8" s="61"/>
      <c r="D8" s="93">
        <f>IFERROR(B8*ROUND(C8,2)*SUM(VLOOKUP(A8,Data!K:M,3,FALSE)/12),0)</f>
        <v>0</v>
      </c>
      <c r="E8" s="80"/>
      <c r="F8" s="66"/>
    </row>
    <row r="9" spans="1:6" x14ac:dyDescent="0.3">
      <c r="A9" s="8"/>
      <c r="B9" s="92" t="str">
        <f>IFERROR(VLOOKUP(A9,Data!K:L,VLOOKUP('Generella inställningar'!$C$5,Data!A:B,2,FALSE),FALSE),"timlönegrupp ej vald")</f>
        <v>timlönegrupp ej vald</v>
      </c>
      <c r="C9" s="61"/>
      <c r="D9" s="93">
        <f>IFERROR(B9*ROUND(C9,2)*SUM(VLOOKUP(A9,Data!K:M,3,FALSE)/12),0)</f>
        <v>0</v>
      </c>
      <c r="E9" s="80"/>
      <c r="F9" s="66"/>
    </row>
    <row r="10" spans="1:6" x14ac:dyDescent="0.3">
      <c r="A10" s="8"/>
      <c r="B10" s="92" t="str">
        <f>IFERROR(VLOOKUP(A10,Data!K:L,VLOOKUP('Generella inställningar'!$C$5,Data!A:B,2,FALSE),FALSE),"timlönegrupp ej vald")</f>
        <v>timlönegrupp ej vald</v>
      </c>
      <c r="C10" s="61"/>
      <c r="D10" s="93">
        <f>IFERROR(B10*ROUND(C10,2)*SUM(VLOOKUP(A10,Data!K:M,3,FALSE)/12),0)</f>
        <v>0</v>
      </c>
      <c r="E10" s="80"/>
      <c r="F10" s="66"/>
    </row>
    <row r="11" spans="1:6" x14ac:dyDescent="0.3">
      <c r="A11" s="8"/>
      <c r="B11" s="92" t="str">
        <f>IFERROR(VLOOKUP(A11,Data!K:L,VLOOKUP('Generella inställningar'!$C$5,Data!A:B,2,FALSE),FALSE),"timlönegrupp ej vald")</f>
        <v>timlönegrupp ej vald</v>
      </c>
      <c r="C11" s="61"/>
      <c r="D11" s="93">
        <f>IFERROR(B11*ROUND(C11,2)*SUM(VLOOKUP(A11,Data!K:M,3,FALSE)/12),0)</f>
        <v>0</v>
      </c>
      <c r="E11" s="80"/>
      <c r="F11" s="66"/>
    </row>
    <row r="12" spans="1:6" x14ac:dyDescent="0.3">
      <c r="A12" s="8"/>
      <c r="B12" s="92" t="str">
        <f>IFERROR(VLOOKUP(A12,Data!K:L,VLOOKUP('Generella inställningar'!$C$5,Data!A:B,2,FALSE),FALSE),"timlönegrupp ej vald")</f>
        <v>timlönegrupp ej vald</v>
      </c>
      <c r="C12" s="61"/>
      <c r="D12" s="93">
        <f>IFERROR(B12*ROUND(C12,2)*SUM(VLOOKUP(A12,Data!K:M,3,FALSE)/12),0)</f>
        <v>0</v>
      </c>
      <c r="E12" s="80"/>
      <c r="F12" s="66"/>
    </row>
    <row r="13" spans="1:6" x14ac:dyDescent="0.3">
      <c r="A13" s="8"/>
      <c r="B13" s="92" t="str">
        <f>IFERROR(VLOOKUP(A13,Data!K:L,VLOOKUP('Generella inställningar'!$C$5,Data!A:B,2,FALSE),FALSE),"timlönegrupp ej vald")</f>
        <v>timlönegrupp ej vald</v>
      </c>
      <c r="C13" s="61"/>
      <c r="D13" s="93">
        <f>IFERROR(B13*ROUND(C13,2)*SUM(VLOOKUP(A13,Data!K:M,3,FALSE)/12),0)</f>
        <v>0</v>
      </c>
      <c r="E13" s="80"/>
      <c r="F13" s="66"/>
    </row>
    <row r="14" spans="1:6" x14ac:dyDescent="0.3">
      <c r="A14" s="8"/>
      <c r="B14" s="92" t="str">
        <f>IFERROR(VLOOKUP(A14,Data!K:L,VLOOKUP('Generella inställningar'!$C$5,Data!A:B,2,FALSE),FALSE),"timlönegrupp ej vald")</f>
        <v>timlönegrupp ej vald</v>
      </c>
      <c r="C14" s="61"/>
      <c r="D14" s="93">
        <f>IFERROR(B14*ROUND(C14,2)*SUM(VLOOKUP(A14,Data!K:M,3,FALSE)/12),0)</f>
        <v>0</v>
      </c>
      <c r="E14" s="80"/>
      <c r="F14" s="66"/>
    </row>
    <row r="15" spans="1:6" x14ac:dyDescent="0.3">
      <c r="A15" s="8"/>
      <c r="B15" s="92" t="str">
        <f>IFERROR(VLOOKUP(A15,Data!K:L,VLOOKUP('Generella inställningar'!$C$5,Data!A:B,2,FALSE),FALSE),"timlönegrupp ej vald")</f>
        <v>timlönegrupp ej vald</v>
      </c>
      <c r="C15" s="61"/>
      <c r="D15" s="93">
        <f>IFERROR(B15*ROUND(C15,2)*SUM(VLOOKUP(A15,Data!K:M,3,FALSE)/12),0)</f>
        <v>0</v>
      </c>
      <c r="E15" s="80"/>
      <c r="F15" s="66"/>
    </row>
    <row r="16" spans="1:6" x14ac:dyDescent="0.3">
      <c r="A16" s="8"/>
      <c r="B16" s="92" t="str">
        <f>IFERROR(VLOOKUP(A16,Data!K:L,VLOOKUP('Generella inställningar'!$C$5,Data!A:B,2,FALSE),FALSE),"timlönegrupp ej vald")</f>
        <v>timlönegrupp ej vald</v>
      </c>
      <c r="C16" s="61"/>
      <c r="D16" s="93">
        <f>IFERROR(B16*ROUND(C16,2)*SUM(VLOOKUP(A16,Data!K:M,3,FALSE)/12),0)</f>
        <v>0</v>
      </c>
      <c r="E16" s="80"/>
      <c r="F16" s="66"/>
    </row>
    <row r="17" spans="1:6" x14ac:dyDescent="0.3">
      <c r="A17" s="8"/>
      <c r="B17" s="92" t="str">
        <f>IFERROR(VLOOKUP(A17,Data!K:L,VLOOKUP('Generella inställningar'!$C$5,Data!A:B,2,FALSE),FALSE),"timlönegrupp ej vald")</f>
        <v>timlönegrupp ej vald</v>
      </c>
      <c r="C17" s="61"/>
      <c r="D17" s="93">
        <f>IFERROR(B17*ROUND(C17,2)*SUM(VLOOKUP(A17,Data!K:M,3,FALSE)/12),0)</f>
        <v>0</v>
      </c>
      <c r="E17" s="80"/>
      <c r="F17" s="66"/>
    </row>
    <row r="18" spans="1:6" x14ac:dyDescent="0.3">
      <c r="A18" s="8"/>
      <c r="B18" s="92" t="str">
        <f>IFERROR(VLOOKUP(A18,Data!K:L,VLOOKUP('Generella inställningar'!$C$5,Data!A:B,2,FALSE),FALSE),"timlönegrupp ej vald")</f>
        <v>timlönegrupp ej vald</v>
      </c>
      <c r="C18" s="61"/>
      <c r="D18" s="93">
        <f>IFERROR(B18*ROUND(C18,2)*SUM(VLOOKUP(A18,Data!K:M,3,FALSE)/12),0)</f>
        <v>0</v>
      </c>
      <c r="E18" s="80"/>
      <c r="F18" s="66"/>
    </row>
    <row r="19" spans="1:6" x14ac:dyDescent="0.3">
      <c r="A19" s="8"/>
      <c r="B19" s="92" t="str">
        <f>IFERROR(VLOOKUP(A19,Data!K:L,VLOOKUP('Generella inställningar'!$C$5,Data!A:B,2,FALSE),FALSE),"timlönegrupp ej vald")</f>
        <v>timlönegrupp ej vald</v>
      </c>
      <c r="C19" s="61"/>
      <c r="D19" s="93">
        <f>IFERROR(B19*ROUND(C19,2)*SUM(VLOOKUP(A19,Data!K:M,3,FALSE)/12),0)</f>
        <v>0</v>
      </c>
      <c r="E19" s="80"/>
      <c r="F19" s="66"/>
    </row>
    <row r="20" spans="1:6" x14ac:dyDescent="0.3">
      <c r="A20" s="8"/>
      <c r="B20" s="92" t="str">
        <f>IFERROR(VLOOKUP(A20,Data!K:L,VLOOKUP('Generella inställningar'!$C$5,Data!A:B,2,FALSE),FALSE),"timlönegrupp ej vald")</f>
        <v>timlönegrupp ej vald</v>
      </c>
      <c r="C20" s="61"/>
      <c r="D20" s="93">
        <f>IFERROR(B20*ROUND(C20,2)*SUM(VLOOKUP(A20,Data!K:M,3,FALSE)/12),0)</f>
        <v>0</v>
      </c>
      <c r="E20" s="80"/>
      <c r="F20" s="66"/>
    </row>
    <row r="21" spans="1:6" x14ac:dyDescent="0.3">
      <c r="A21" s="8"/>
      <c r="B21" s="92" t="str">
        <f>IFERROR(VLOOKUP(A21,Data!K:L,VLOOKUP('Generella inställningar'!$C$5,Data!A:B,2,FALSE),FALSE),"timlönegrupp ej vald")</f>
        <v>timlönegrupp ej vald</v>
      </c>
      <c r="C21" s="61"/>
      <c r="D21" s="93">
        <f>IFERROR(B21*ROUND(C21,2)*SUM(VLOOKUP(A21,Data!K:M,3,FALSE)/12),0)</f>
        <v>0</v>
      </c>
      <c r="E21" s="80"/>
      <c r="F21" s="66"/>
    </row>
    <row r="22" spans="1:6" x14ac:dyDescent="0.3">
      <c r="A22" s="8"/>
      <c r="B22" s="92" t="str">
        <f>IFERROR(VLOOKUP(A22,Data!K:L,VLOOKUP('Generella inställningar'!$C$5,Data!A:B,2,FALSE),FALSE),"timlönegrupp ej vald")</f>
        <v>timlönegrupp ej vald</v>
      </c>
      <c r="C22" s="61"/>
      <c r="D22" s="93">
        <f>IFERROR(B22*ROUND(C22,2)*SUM(VLOOKUP(A22,Data!K:M,3,FALSE)/12),0)</f>
        <v>0</v>
      </c>
      <c r="E22" s="80"/>
      <c r="F22" s="66"/>
    </row>
    <row r="23" spans="1:6" x14ac:dyDescent="0.3">
      <c r="A23" s="8"/>
      <c r="B23" s="92" t="str">
        <f>IFERROR(VLOOKUP(A23,Data!K:L,VLOOKUP('Generella inställningar'!$C$5,Data!A:B,2,FALSE),FALSE),"timlönegrupp ej vald")</f>
        <v>timlönegrupp ej vald</v>
      </c>
      <c r="C23" s="61"/>
      <c r="D23" s="93">
        <f>IFERROR(B23*ROUND(C23,2)*SUM(VLOOKUP(A23,Data!K:M,3,FALSE)/12),0)</f>
        <v>0</v>
      </c>
      <c r="E23" s="80"/>
      <c r="F23" s="66"/>
    </row>
    <row r="24" spans="1:6" x14ac:dyDescent="0.3">
      <c r="A24" s="8"/>
      <c r="B24" s="92" t="str">
        <f>IFERROR(VLOOKUP(A24,Data!K:L,VLOOKUP('Generella inställningar'!$C$5,Data!A:B,2,FALSE),FALSE),"timlönegrupp ej vald")</f>
        <v>timlönegrupp ej vald</v>
      </c>
      <c r="C24" s="61"/>
      <c r="D24" s="93">
        <f>IFERROR(B24*ROUND(C24,2)*SUM(VLOOKUP(A24,Data!K:M,3,FALSE)/12),0)</f>
        <v>0</v>
      </c>
      <c r="E24" s="80"/>
      <c r="F24" s="66"/>
    </row>
    <row r="25" spans="1:6" x14ac:dyDescent="0.3">
      <c r="A25" s="8"/>
      <c r="B25" s="92" t="str">
        <f>IFERROR(VLOOKUP(A25,Data!K:L,VLOOKUP('Generella inställningar'!$C$5,Data!A:B,2,FALSE),FALSE),"timlönegrupp ej vald")</f>
        <v>timlönegrupp ej vald</v>
      </c>
      <c r="C25" s="61"/>
      <c r="D25" s="93">
        <f>IFERROR(B25*ROUND(C25,2)*SUM(VLOOKUP(A25,Data!K:M,3,FALSE)/12),0)</f>
        <v>0</v>
      </c>
      <c r="E25" s="80"/>
      <c r="F25" s="66"/>
    </row>
    <row r="26" spans="1:6" x14ac:dyDescent="0.3">
      <c r="A26" s="8"/>
      <c r="B26" s="92" t="str">
        <f>IFERROR(VLOOKUP(A26,Data!K:L,VLOOKUP('Generella inställningar'!$C$5,Data!A:B,2,FALSE),FALSE),"timlönegrupp ej vald")</f>
        <v>timlönegrupp ej vald</v>
      </c>
      <c r="C26" s="61"/>
      <c r="D26" s="93">
        <f>IFERROR(B26*ROUND(C26,2)*SUM(VLOOKUP(A26,Data!K:M,3,FALSE)/12),0)</f>
        <v>0</v>
      </c>
      <c r="E26" s="80"/>
      <c r="F26" s="6"/>
    </row>
    <row r="27" spans="1:6" ht="15.75" customHeight="1" x14ac:dyDescent="0.3">
      <c r="A27" s="8"/>
      <c r="B27" s="92" t="str">
        <f>IFERROR(VLOOKUP(A27,Data!K:L,VLOOKUP('Generella inställningar'!$C$5,Data!A:B,2,FALSE),FALSE),"timlönegrupp ej vald")</f>
        <v>timlönegrupp ej vald</v>
      </c>
      <c r="C27" s="61"/>
      <c r="D27" s="93">
        <f>IFERROR(B27*ROUND(C27,2)*SUM(VLOOKUP(A27,Data!K:M,3,FALSE)/12),0)</f>
        <v>0</v>
      </c>
      <c r="E27" s="80"/>
      <c r="F27" s="6"/>
    </row>
    <row r="28" spans="1:6" x14ac:dyDescent="0.3">
      <c r="A28" s="8"/>
      <c r="B28" s="92" t="str">
        <f>IFERROR(VLOOKUP(A28,Data!K:L,VLOOKUP('Generella inställningar'!$C$5,Data!A:B,2,FALSE),FALSE),"timlönegrupp ej vald")</f>
        <v>timlönegrupp ej vald</v>
      </c>
      <c r="C28" s="61"/>
      <c r="D28" s="93">
        <f>IFERROR(B28*ROUND(C28,2)*SUM(VLOOKUP(A28,Data!K:M,3,FALSE)/12),0)</f>
        <v>0</v>
      </c>
      <c r="E28" s="80"/>
      <c r="F28" s="6"/>
    </row>
    <row r="29" spans="1:6" ht="15" customHeight="1" x14ac:dyDescent="0.3">
      <c r="A29" s="8"/>
      <c r="B29" s="92" t="str">
        <f>IFERROR(VLOOKUP(A29,Data!K:L,VLOOKUP('Generella inställningar'!$C$5,Data!A:B,2,FALSE),FALSE),"timlönegrupp ej vald")</f>
        <v>timlönegrupp ej vald</v>
      </c>
      <c r="C29" s="61"/>
      <c r="D29" s="93">
        <f>IFERROR(B29*ROUND(C29,2)*SUM(VLOOKUP(A29,Data!K:M,3,FALSE)/12),0)</f>
        <v>0</v>
      </c>
      <c r="E29" s="80"/>
      <c r="F29" s="6"/>
    </row>
    <row r="30" spans="1:6" x14ac:dyDescent="0.3">
      <c r="A30" s="8"/>
      <c r="B30" s="92" t="str">
        <f>IFERROR(VLOOKUP(A30,Data!K:L,VLOOKUP('Generella inställningar'!$C$5,Data!A:B,2,FALSE),FALSE),"timlönegrupp ej vald")</f>
        <v>timlönegrupp ej vald</v>
      </c>
      <c r="C30" s="61"/>
      <c r="D30" s="93">
        <f>IFERROR(B30*ROUND(C30,2)*SUM(VLOOKUP(A30,Data!K:M,3,FALSE)/12),0)</f>
        <v>0</v>
      </c>
      <c r="E30" s="80"/>
      <c r="F30" s="6"/>
    </row>
    <row r="31" spans="1:6" x14ac:dyDescent="0.3">
      <c r="A31" s="8"/>
      <c r="B31" s="92" t="str">
        <f>IFERROR(VLOOKUP(A31,Data!K:L,VLOOKUP('Generella inställningar'!$C$5,Data!A:B,2,FALSE),FALSE),"timlönegrupp ej vald")</f>
        <v>timlönegrupp ej vald</v>
      </c>
      <c r="C31" s="61"/>
      <c r="D31" s="93">
        <f>IFERROR(B31*ROUND(C31,2)*SUM(VLOOKUP(A31,Data!K:M,3,FALSE)/12),0)</f>
        <v>0</v>
      </c>
      <c r="E31" s="80"/>
      <c r="F31" s="9"/>
    </row>
    <row r="32" spans="1:6" x14ac:dyDescent="0.3">
      <c r="A32" s="8"/>
      <c r="B32" s="92" t="str">
        <f>IFERROR(VLOOKUP(A32,Data!K:L,VLOOKUP('Generella inställningar'!$C$5,Data!A:B,2,FALSE),FALSE),"timlönegrupp ej vald")</f>
        <v>timlönegrupp ej vald</v>
      </c>
      <c r="C32" s="61"/>
      <c r="D32" s="93">
        <f>IFERROR(B32*ROUND(C32,2)*SUM(VLOOKUP(A32,Data!K:M,3,FALSE)/12),0)</f>
        <v>0</v>
      </c>
      <c r="E32" s="80"/>
      <c r="F32" s="6"/>
    </row>
    <row r="33" spans="1:6" x14ac:dyDescent="0.3">
      <c r="A33" s="8"/>
      <c r="B33" s="92" t="str">
        <f>IFERROR(VLOOKUP(A33,Data!K:L,VLOOKUP('Generella inställningar'!$C$5,Data!A:B,2,FALSE),FALSE),"timlönegrupp ej vald")</f>
        <v>timlönegrupp ej vald</v>
      </c>
      <c r="C33" s="61"/>
      <c r="D33" s="93">
        <f>IFERROR(B33*ROUND(C33,2)*SUM(VLOOKUP(A33,Data!K:M,3,FALSE)/12),0)</f>
        <v>0</v>
      </c>
      <c r="E33" s="80"/>
      <c r="F33" s="6"/>
    </row>
    <row r="34" spans="1:6" x14ac:dyDescent="0.3">
      <c r="A34" s="145" t="s">
        <v>134</v>
      </c>
      <c r="B34" s="146"/>
      <c r="C34" s="147"/>
      <c r="D34" s="94">
        <f>SUM(D3:D33)</f>
        <v>0</v>
      </c>
      <c r="E34" s="95"/>
      <c r="F34" s="6"/>
    </row>
    <row r="35" spans="1:6" x14ac:dyDescent="0.3">
      <c r="A35" s="96" t="s">
        <v>48</v>
      </c>
      <c r="B35" s="96" t="s">
        <v>37</v>
      </c>
      <c r="C35" s="96" t="s">
        <v>18</v>
      </c>
      <c r="D35" s="97" t="s">
        <v>0</v>
      </c>
      <c r="E35" s="99" t="s">
        <v>41</v>
      </c>
      <c r="F35" s="6"/>
    </row>
    <row r="36" spans="1:6" x14ac:dyDescent="0.3">
      <c r="A36" s="10"/>
      <c r="B36" s="11"/>
      <c r="C36" s="11"/>
      <c r="D36" s="93">
        <f t="shared" ref="D36:D57" si="0">B36*C36</f>
        <v>0</v>
      </c>
      <c r="E36" s="34"/>
      <c r="F36" s="6"/>
    </row>
    <row r="37" spans="1:6" x14ac:dyDescent="0.3">
      <c r="A37" s="10"/>
      <c r="B37" s="11"/>
      <c r="C37" s="11"/>
      <c r="D37" s="93">
        <f t="shared" si="0"/>
        <v>0</v>
      </c>
      <c r="E37" s="33"/>
      <c r="F37" s="6"/>
    </row>
    <row r="38" spans="1:6" x14ac:dyDescent="0.3">
      <c r="A38" s="10"/>
      <c r="B38" s="11"/>
      <c r="C38" s="11"/>
      <c r="D38" s="93">
        <f t="shared" si="0"/>
        <v>0</v>
      </c>
      <c r="E38" s="33"/>
      <c r="F38" s="6"/>
    </row>
    <row r="39" spans="1:6" x14ac:dyDescent="0.3">
      <c r="A39" s="10"/>
      <c r="B39" s="11"/>
      <c r="C39" s="11"/>
      <c r="D39" s="93">
        <f t="shared" si="0"/>
        <v>0</v>
      </c>
      <c r="E39" s="33"/>
      <c r="F39" s="6"/>
    </row>
    <row r="40" spans="1:6" x14ac:dyDescent="0.3">
      <c r="A40" s="10"/>
      <c r="B40" s="11"/>
      <c r="C40" s="11"/>
      <c r="D40" s="93">
        <f t="shared" si="0"/>
        <v>0</v>
      </c>
      <c r="E40" s="33"/>
      <c r="F40" s="6"/>
    </row>
    <row r="41" spans="1:6" x14ac:dyDescent="0.3">
      <c r="A41" s="10"/>
      <c r="B41" s="11"/>
      <c r="C41" s="11"/>
      <c r="D41" s="93">
        <f t="shared" si="0"/>
        <v>0</v>
      </c>
      <c r="E41" s="33"/>
      <c r="F41" s="6"/>
    </row>
    <row r="42" spans="1:6" x14ac:dyDescent="0.3">
      <c r="A42" s="10"/>
      <c r="B42" s="11"/>
      <c r="C42" s="11"/>
      <c r="D42" s="93">
        <f t="shared" si="0"/>
        <v>0</v>
      </c>
      <c r="E42" s="33"/>
      <c r="F42" s="6"/>
    </row>
    <row r="43" spans="1:6" x14ac:dyDescent="0.3">
      <c r="A43" s="10"/>
      <c r="B43" s="11"/>
      <c r="C43" s="11"/>
      <c r="D43" s="93">
        <f t="shared" si="0"/>
        <v>0</v>
      </c>
      <c r="E43" s="33"/>
      <c r="F43" s="6"/>
    </row>
    <row r="44" spans="1:6" x14ac:dyDescent="0.3">
      <c r="A44" s="10"/>
      <c r="B44" s="11"/>
      <c r="C44" s="11"/>
      <c r="D44" s="93">
        <f t="shared" si="0"/>
        <v>0</v>
      </c>
      <c r="E44" s="33"/>
      <c r="F44" s="6"/>
    </row>
    <row r="45" spans="1:6" x14ac:dyDescent="0.3">
      <c r="A45" s="10"/>
      <c r="B45" s="11"/>
      <c r="C45" s="11"/>
      <c r="D45" s="93">
        <f t="shared" si="0"/>
        <v>0</v>
      </c>
      <c r="E45" s="33"/>
      <c r="F45" s="6"/>
    </row>
    <row r="46" spans="1:6" x14ac:dyDescent="0.3">
      <c r="A46" s="10"/>
      <c r="B46" s="11"/>
      <c r="C46" s="11"/>
      <c r="D46" s="93">
        <f t="shared" si="0"/>
        <v>0</v>
      </c>
      <c r="E46" s="33"/>
      <c r="F46" s="6"/>
    </row>
    <row r="47" spans="1:6" x14ac:dyDescent="0.3">
      <c r="A47" s="10"/>
      <c r="B47" s="11"/>
      <c r="C47" s="11"/>
      <c r="D47" s="93">
        <f t="shared" si="0"/>
        <v>0</v>
      </c>
      <c r="E47" s="33"/>
      <c r="F47" s="6"/>
    </row>
    <row r="48" spans="1:6" x14ac:dyDescent="0.3">
      <c r="A48" s="10"/>
      <c r="B48" s="11"/>
      <c r="C48" s="11"/>
      <c r="D48" s="93">
        <f t="shared" si="0"/>
        <v>0</v>
      </c>
      <c r="E48" s="33"/>
      <c r="F48" s="6"/>
    </row>
    <row r="49" spans="1:6" x14ac:dyDescent="0.3">
      <c r="A49" s="10"/>
      <c r="B49" s="11"/>
      <c r="C49" s="11"/>
      <c r="D49" s="93">
        <f t="shared" si="0"/>
        <v>0</v>
      </c>
      <c r="E49" s="33"/>
      <c r="F49" s="6"/>
    </row>
    <row r="50" spans="1:6" x14ac:dyDescent="0.3">
      <c r="A50" s="10"/>
      <c r="B50" s="11"/>
      <c r="C50" s="11"/>
      <c r="D50" s="93">
        <f t="shared" si="0"/>
        <v>0</v>
      </c>
      <c r="E50" s="33"/>
      <c r="F50" s="6"/>
    </row>
    <row r="51" spans="1:6" x14ac:dyDescent="0.3">
      <c r="A51" s="10"/>
      <c r="B51" s="11"/>
      <c r="C51" s="11"/>
      <c r="D51" s="93">
        <f t="shared" si="0"/>
        <v>0</v>
      </c>
      <c r="E51" s="33"/>
      <c r="F51" s="6"/>
    </row>
    <row r="52" spans="1:6" x14ac:dyDescent="0.3">
      <c r="A52" s="10"/>
      <c r="B52" s="11"/>
      <c r="C52" s="11"/>
      <c r="D52" s="93">
        <f t="shared" si="0"/>
        <v>0</v>
      </c>
      <c r="E52" s="33"/>
      <c r="F52" s="6"/>
    </row>
    <row r="53" spans="1:6" x14ac:dyDescent="0.3">
      <c r="A53" s="10"/>
      <c r="B53" s="11"/>
      <c r="C53" s="11"/>
      <c r="D53" s="93">
        <f t="shared" si="0"/>
        <v>0</v>
      </c>
      <c r="E53" s="33"/>
      <c r="F53" s="6"/>
    </row>
    <row r="54" spans="1:6" x14ac:dyDescent="0.3">
      <c r="A54" s="10"/>
      <c r="B54" s="11"/>
      <c r="C54" s="11"/>
      <c r="D54" s="93">
        <f t="shared" si="0"/>
        <v>0</v>
      </c>
      <c r="E54" s="33"/>
    </row>
    <row r="55" spans="1:6" x14ac:dyDescent="0.3">
      <c r="A55" s="10"/>
      <c r="B55" s="11"/>
      <c r="C55" s="11"/>
      <c r="D55" s="93">
        <f t="shared" si="0"/>
        <v>0</v>
      </c>
      <c r="E55" s="33"/>
    </row>
    <row r="56" spans="1:6" x14ac:dyDescent="0.3">
      <c r="A56" s="10"/>
      <c r="B56" s="11"/>
      <c r="C56" s="11"/>
      <c r="D56" s="93">
        <f t="shared" si="0"/>
        <v>0</v>
      </c>
      <c r="E56" s="33"/>
      <c r="F56" s="13"/>
    </row>
    <row r="57" spans="1:6" x14ac:dyDescent="0.3">
      <c r="A57" s="10"/>
      <c r="B57" s="11"/>
      <c r="C57" s="11"/>
      <c r="D57" s="93">
        <f t="shared" si="0"/>
        <v>0</v>
      </c>
      <c r="E57" s="33"/>
      <c r="F57" s="13"/>
    </row>
    <row r="58" spans="1:6" x14ac:dyDescent="0.3">
      <c r="A58" s="100" t="s">
        <v>135</v>
      </c>
      <c r="B58" s="100"/>
      <c r="C58" s="100"/>
      <c r="D58" s="100">
        <f>SUM(D36:D57)</f>
        <v>0</v>
      </c>
      <c r="E58" s="95"/>
      <c r="F58" s="6"/>
    </row>
    <row r="59" spans="1:6" x14ac:dyDescent="0.3">
      <c r="A59" s="100" t="s">
        <v>36</v>
      </c>
      <c r="B59" s="100"/>
      <c r="C59" s="100"/>
      <c r="D59" s="100">
        <f>SUM(D3:D33)*0.15</f>
        <v>0</v>
      </c>
      <c r="E59" s="95"/>
    </row>
    <row r="61" spans="1:6" ht="15" thickBot="1" x14ac:dyDescent="0.35">
      <c r="A61" s="14" t="s">
        <v>38</v>
      </c>
      <c r="B61" s="15"/>
      <c r="C61" s="15"/>
      <c r="D61" s="16">
        <f>SUM(D34,D59,D58)</f>
        <v>0</v>
      </c>
      <c r="E61" s="35"/>
    </row>
    <row r="63" spans="1:6" x14ac:dyDescent="0.3">
      <c r="E63" s="65" t="s">
        <v>89</v>
      </c>
    </row>
    <row r="65" spans="1:5" x14ac:dyDescent="0.3">
      <c r="A65" s="144"/>
      <c r="B65" s="144"/>
      <c r="C65" s="144"/>
      <c r="D65" s="144"/>
      <c r="E65" s="144"/>
    </row>
  </sheetData>
  <sheetProtection algorithmName="SHA-512" hashValue="l7v/RJOFxQRrxAL5I+sKsb4z2ikz9BrZM134pTeAfl2R94tBNmio/1KUV/pSFjcwvpJzBXHsJN/N0DGCpcMnaQ==" saltValue="rKKT2lJACLrWYaU7NXUlVA==" spinCount="100000" sheet="1" objects="1" scenarios="1" formatColumns="0" formatRows="0"/>
  <mergeCells count="3">
    <mergeCell ref="A1:E1"/>
    <mergeCell ref="A34:C34"/>
    <mergeCell ref="A65:E65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3:A33" xr:uid="{00000000-0002-0000-0300-000000000000}">
      <formula1>INDIRECT(TimloneGruppNamn)</formula1>
    </dataValidation>
    <dataValidation type="list" allowBlank="1" showInputMessage="1" showErrorMessage="1" errorTitle="Välj ett av alternativen" error="Tryck på avbryt-knappen,_x000a_välj därefter ett av alternativen_x000a_i rulllistan." sqref="A36:A57" xr:uid="{00000000-0002-0000-0300-000001000000}">
      <formula1>Kostnadsslag_Genomförandefas</formula1>
    </dataValidation>
  </dataValidations>
  <pageMargins left="0.75" right="0.75" top="1" bottom="1" header="0.5" footer="0.5"/>
  <pageSetup paperSize="9" scale="47" orientation="landscape" horizontalDpi="4294967292" verticalDpi="4294967292" r:id="rId1"/>
  <rowBreaks count="1" manualBreakCount="1">
    <brk id="50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88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5">
    <pageSetUpPr fitToPage="1"/>
  </sheetPr>
  <dimension ref="A1:I30"/>
  <sheetViews>
    <sheetView workbookViewId="0">
      <selection activeCell="C35" sqref="C35"/>
    </sheetView>
  </sheetViews>
  <sheetFormatPr defaultColWidth="8.77734375" defaultRowHeight="14.4" x14ac:dyDescent="0.3"/>
  <cols>
    <col min="1" max="1" width="47.21875" style="7" bestFit="1" customWidth="1"/>
    <col min="2" max="2" width="26.44140625" style="7" bestFit="1" customWidth="1"/>
    <col min="3" max="3" width="23.21875" style="7" bestFit="1" customWidth="1"/>
    <col min="4" max="4" width="8.77734375" style="7" bestFit="1" customWidth="1"/>
    <col min="5" max="5" width="9" style="7" bestFit="1" customWidth="1"/>
    <col min="6" max="6" width="12.77734375" style="7" customWidth="1"/>
    <col min="7" max="7" width="26.77734375" style="7" customWidth="1"/>
    <col min="8" max="16384" width="8.77734375" style="7"/>
  </cols>
  <sheetData>
    <row r="1" spans="1:9" x14ac:dyDescent="0.3">
      <c r="A1" s="148" t="s">
        <v>68</v>
      </c>
      <c r="B1" s="148"/>
      <c r="C1" s="148"/>
      <c r="D1" s="148"/>
      <c r="E1" s="148"/>
      <c r="F1" s="148"/>
      <c r="G1" s="148"/>
    </row>
    <row r="2" spans="1:9" x14ac:dyDescent="0.3">
      <c r="A2" s="96" t="s">
        <v>53</v>
      </c>
      <c r="B2" s="96" t="s">
        <v>40</v>
      </c>
      <c r="C2" s="96" t="s">
        <v>39</v>
      </c>
      <c r="D2" s="96" t="s">
        <v>54</v>
      </c>
      <c r="E2" s="96" t="s">
        <v>29</v>
      </c>
      <c r="F2" s="97" t="s">
        <v>0</v>
      </c>
      <c r="G2" s="96" t="s">
        <v>41</v>
      </c>
      <c r="H2" s="20"/>
      <c r="I2" s="21"/>
    </row>
    <row r="3" spans="1:9" x14ac:dyDescent="0.3">
      <c r="A3" s="54"/>
      <c r="B3" s="55"/>
      <c r="C3" s="56"/>
      <c r="D3" s="56"/>
      <c r="E3" s="57"/>
      <c r="F3" s="101">
        <f>B3*C3*SUM(1+D3)*E3</f>
        <v>0</v>
      </c>
      <c r="G3" s="33"/>
      <c r="H3" s="20"/>
      <c r="I3" s="21"/>
    </row>
    <row r="4" spans="1:9" x14ac:dyDescent="0.3">
      <c r="A4" s="54"/>
      <c r="B4" s="55"/>
      <c r="C4" s="56"/>
      <c r="D4" s="56"/>
      <c r="E4" s="57"/>
      <c r="F4" s="101">
        <f t="shared" ref="F4:F8" si="0">B4*C4*SUM(1+D4)*E4</f>
        <v>0</v>
      </c>
      <c r="G4" s="33"/>
      <c r="H4" s="20"/>
      <c r="I4" s="21"/>
    </row>
    <row r="5" spans="1:9" x14ac:dyDescent="0.3">
      <c r="A5" s="54"/>
      <c r="B5" s="55"/>
      <c r="C5" s="56"/>
      <c r="D5" s="56"/>
      <c r="E5" s="57"/>
      <c r="F5" s="101">
        <f t="shared" si="0"/>
        <v>0</v>
      </c>
      <c r="G5" s="33"/>
      <c r="H5" s="20"/>
      <c r="I5" s="21"/>
    </row>
    <row r="6" spans="1:9" x14ac:dyDescent="0.3">
      <c r="A6" s="54"/>
      <c r="B6" s="55"/>
      <c r="C6" s="56"/>
      <c r="D6" s="56"/>
      <c r="E6" s="57"/>
      <c r="F6" s="101">
        <f t="shared" si="0"/>
        <v>0</v>
      </c>
      <c r="G6" s="33"/>
      <c r="H6" s="20"/>
      <c r="I6" s="21"/>
    </row>
    <row r="7" spans="1:9" x14ac:dyDescent="0.3">
      <c r="A7" s="54"/>
      <c r="B7" s="55"/>
      <c r="C7" s="56"/>
      <c r="D7" s="56"/>
      <c r="E7" s="57"/>
      <c r="F7" s="101">
        <f t="shared" si="0"/>
        <v>0</v>
      </c>
      <c r="G7" s="33"/>
      <c r="H7" s="20"/>
      <c r="I7" s="21"/>
    </row>
    <row r="8" spans="1:9" x14ac:dyDescent="0.3">
      <c r="A8" s="54"/>
      <c r="B8" s="55"/>
      <c r="C8" s="56"/>
      <c r="D8" s="56"/>
      <c r="E8" s="57"/>
      <c r="F8" s="101">
        <f t="shared" si="0"/>
        <v>0</v>
      </c>
      <c r="G8" s="33"/>
      <c r="H8" s="20"/>
      <c r="I8" s="21"/>
    </row>
    <row r="9" spans="1:9" x14ac:dyDescent="0.3">
      <c r="A9" s="96" t="s">
        <v>48</v>
      </c>
      <c r="B9" s="96" t="s">
        <v>44</v>
      </c>
      <c r="C9" s="96" t="s">
        <v>44</v>
      </c>
      <c r="D9" s="96" t="s">
        <v>37</v>
      </c>
      <c r="E9" s="96" t="s">
        <v>18</v>
      </c>
      <c r="F9" s="96" t="s">
        <v>0</v>
      </c>
      <c r="G9" s="96" t="s">
        <v>41</v>
      </c>
      <c r="H9" s="20"/>
      <c r="I9" s="21"/>
    </row>
    <row r="10" spans="1:9" x14ac:dyDescent="0.3">
      <c r="A10" s="10"/>
      <c r="B10" s="101"/>
      <c r="C10" s="101"/>
      <c r="D10" s="58"/>
      <c r="E10" s="58"/>
      <c r="F10" s="101">
        <f>D10*E10</f>
        <v>0</v>
      </c>
      <c r="G10" s="33"/>
      <c r="H10" s="20"/>
      <c r="I10" s="21"/>
    </row>
    <row r="11" spans="1:9" x14ac:dyDescent="0.3">
      <c r="A11" s="10"/>
      <c r="B11" s="101"/>
      <c r="C11" s="101"/>
      <c r="D11" s="58"/>
      <c r="E11" s="58"/>
      <c r="F11" s="101">
        <f t="shared" ref="F11:F21" si="1">D11*E11</f>
        <v>0</v>
      </c>
      <c r="G11" s="33"/>
      <c r="H11" s="20"/>
      <c r="I11" s="21"/>
    </row>
    <row r="12" spans="1:9" x14ac:dyDescent="0.3">
      <c r="A12" s="10"/>
      <c r="B12" s="101"/>
      <c r="C12" s="101"/>
      <c r="D12" s="58"/>
      <c r="E12" s="58"/>
      <c r="F12" s="101">
        <f t="shared" si="1"/>
        <v>0</v>
      </c>
      <c r="G12" s="33"/>
      <c r="H12" s="20"/>
      <c r="I12" s="21"/>
    </row>
    <row r="13" spans="1:9" x14ac:dyDescent="0.3">
      <c r="A13" s="10"/>
      <c r="B13" s="101"/>
      <c r="C13" s="101"/>
      <c r="D13" s="58"/>
      <c r="E13" s="58"/>
      <c r="F13" s="101">
        <f t="shared" si="1"/>
        <v>0</v>
      </c>
      <c r="G13" s="33"/>
      <c r="H13" s="20"/>
      <c r="I13" s="21"/>
    </row>
    <row r="14" spans="1:9" x14ac:dyDescent="0.3">
      <c r="A14" s="10"/>
      <c r="B14" s="101"/>
      <c r="C14" s="101"/>
      <c r="D14" s="58"/>
      <c r="E14" s="58"/>
      <c r="F14" s="101">
        <f t="shared" si="1"/>
        <v>0</v>
      </c>
      <c r="G14" s="33"/>
      <c r="H14" s="20"/>
      <c r="I14" s="21"/>
    </row>
    <row r="15" spans="1:9" x14ac:dyDescent="0.3">
      <c r="A15" s="10"/>
      <c r="B15" s="101"/>
      <c r="C15" s="101"/>
      <c r="D15" s="58"/>
      <c r="E15" s="58"/>
      <c r="F15" s="101">
        <f t="shared" si="1"/>
        <v>0</v>
      </c>
      <c r="G15" s="33"/>
      <c r="H15" s="20"/>
      <c r="I15" s="21"/>
    </row>
    <row r="16" spans="1:9" x14ac:dyDescent="0.3">
      <c r="A16" s="10"/>
      <c r="B16" s="101"/>
      <c r="C16" s="101"/>
      <c r="D16" s="58"/>
      <c r="E16" s="58"/>
      <c r="F16" s="101">
        <f t="shared" si="1"/>
        <v>0</v>
      </c>
      <c r="G16" s="33"/>
      <c r="H16" s="21"/>
      <c r="I16" s="21"/>
    </row>
    <row r="17" spans="1:9" x14ac:dyDescent="0.3">
      <c r="A17" s="10"/>
      <c r="B17" s="101"/>
      <c r="C17" s="101"/>
      <c r="D17" s="58"/>
      <c r="E17" s="58"/>
      <c r="F17" s="101">
        <f t="shared" si="1"/>
        <v>0</v>
      </c>
      <c r="G17" s="33"/>
      <c r="H17" s="22"/>
      <c r="I17" s="21"/>
    </row>
    <row r="18" spans="1:9" x14ac:dyDescent="0.3">
      <c r="A18" s="10"/>
      <c r="B18" s="101"/>
      <c r="C18" s="101"/>
      <c r="D18" s="58"/>
      <c r="E18" s="58"/>
      <c r="F18" s="101">
        <f t="shared" si="1"/>
        <v>0</v>
      </c>
      <c r="G18" s="33"/>
      <c r="H18" s="20"/>
      <c r="I18" s="21"/>
    </row>
    <row r="19" spans="1:9" x14ac:dyDescent="0.3">
      <c r="A19" s="10"/>
      <c r="B19" s="101"/>
      <c r="C19" s="101"/>
      <c r="D19" s="58"/>
      <c r="E19" s="58"/>
      <c r="F19" s="101">
        <f t="shared" si="1"/>
        <v>0</v>
      </c>
      <c r="G19" s="33"/>
      <c r="H19" s="20"/>
      <c r="I19" s="21"/>
    </row>
    <row r="20" spans="1:9" x14ac:dyDescent="0.3">
      <c r="A20" s="10"/>
      <c r="B20" s="101"/>
      <c r="C20" s="101"/>
      <c r="D20" s="58"/>
      <c r="E20" s="58"/>
      <c r="F20" s="101">
        <f t="shared" si="1"/>
        <v>0</v>
      </c>
      <c r="G20" s="33"/>
      <c r="H20" s="20"/>
      <c r="I20" s="21"/>
    </row>
    <row r="21" spans="1:9" x14ac:dyDescent="0.3">
      <c r="A21" s="10"/>
      <c r="B21" s="101"/>
      <c r="C21" s="101"/>
      <c r="D21" s="58"/>
      <c r="E21" s="58"/>
      <c r="F21" s="101">
        <f t="shared" si="1"/>
        <v>0</v>
      </c>
      <c r="G21" s="33"/>
      <c r="H21" s="20"/>
      <c r="I21" s="21"/>
    </row>
    <row r="22" spans="1:9" x14ac:dyDescent="0.3">
      <c r="A22" s="10" t="s">
        <v>126</v>
      </c>
      <c r="B22" s="102">
        <v>0.15</v>
      </c>
      <c r="C22" s="101"/>
      <c r="D22" s="58"/>
      <c r="E22" s="58"/>
      <c r="F22" s="103">
        <f>IFERROR(SUM(F3:F8)*B22,0)</f>
        <v>0</v>
      </c>
      <c r="G22" s="33"/>
      <c r="H22" s="20"/>
      <c r="I22" s="21"/>
    </row>
    <row r="24" spans="1:9" ht="15" thickBot="1" x14ac:dyDescent="0.35">
      <c r="A24" s="14" t="s">
        <v>38</v>
      </c>
      <c r="B24" s="15"/>
      <c r="C24" s="15"/>
      <c r="D24" s="19"/>
      <c r="E24" s="17"/>
      <c r="F24" s="23">
        <f>SUM(F3:F22)</f>
        <v>0</v>
      </c>
      <c r="G24" s="17"/>
    </row>
    <row r="26" spans="1:9" x14ac:dyDescent="0.3">
      <c r="G26" s="65" t="s">
        <v>88</v>
      </c>
    </row>
    <row r="30" spans="1:9" x14ac:dyDescent="0.3">
      <c r="F30" s="74">
        <f>Data!O2</f>
        <v>0.15</v>
      </c>
    </row>
  </sheetData>
  <sheetProtection algorithmName="SHA-512" hashValue="O47UhQD0bvJAqtdTvwfZrBvVriAl1gldZz/x3Chp+5rv+TW0HDoFXfQD2jSY6qIaZziSVCV9PAqI2N3k6GvW4g==" saltValue="XfYTHNvjMWmUQsOq6yR4UQ==" spinCount="100000" sheet="1" objects="1" scenarios="1"/>
  <mergeCells count="1">
    <mergeCell ref="A1:G1"/>
  </mergeCells>
  <phoneticPr fontId="19" type="noConversion"/>
  <dataValidations count="2">
    <dataValidation type="list" allowBlank="1" showInputMessage="1" showErrorMessage="1" errorTitle="Välj ett av alternativen" error="Tryck på avbryt-knappen,_x000a_välj därefter ett av alternativen_x000a_i rulllistan." sqref="A10:A21" xr:uid="{00000000-0002-0000-0400-000000000000}">
      <formula1>Kostnadsslag_ERUF</formula1>
    </dataValidation>
    <dataValidation type="list" allowBlank="1" showInputMessage="1" showErrorMessage="1" promptTitle="=data!02:03" sqref="B22" xr:uid="{00000000-0002-0000-0400-000001000000}">
      <formula1>eruf</formula1>
    </dataValidation>
  </dataValidations>
  <pageMargins left="0.70000000000000007" right="0.70000000000000007" top="0.75000000000000011" bottom="0.75000000000000011" header="0.30000000000000004" footer="0.30000000000000004"/>
  <pageSetup paperSize="9" scale="85" orientation="landscape" horizontalDpi="4294967292" verticalDpi="4294967292" r:id="rId1"/>
  <rowBreaks count="1" manualBreakCount="1">
    <brk id="32" max="16383" man="1"/>
  </rowBreaks>
  <colBreaks count="1" manualBreakCount="1">
    <brk id="7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Välj ett av alternativen" error="Tryck på avbryt-knappen,_x000a_välj därefter ett av alternativen_x000a_i rulllistan." xr:uid="{00000000-0002-0000-0400-000002000000}">
          <x14:formula1>
            <xm:f>Data!$E$2:$E$3</xm:f>
          </x14:formula1>
          <xm:sqref>A22</xm:sqref>
        </x14:dataValidation>
      </x14:dataValidations>
    </ext>
    <ext xmlns:mx="http://schemas.microsoft.com/office/mac/excel/2008/main" uri="{64002731-A6B0-56B0-2670-7721B7C09600}">
      <mx:PLV Mode="0" OnePage="0" WScale="79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6">
    <pageSetUpPr fitToPage="1"/>
  </sheetPr>
  <dimension ref="A1:I49"/>
  <sheetViews>
    <sheetView workbookViewId="0">
      <selection activeCell="E34" sqref="E34"/>
    </sheetView>
  </sheetViews>
  <sheetFormatPr defaultColWidth="8.77734375" defaultRowHeight="14.4" x14ac:dyDescent="0.3"/>
  <cols>
    <col min="1" max="1" width="31.5546875" style="7" customWidth="1"/>
    <col min="2" max="2" width="10.44140625" style="7" bestFit="1" customWidth="1"/>
    <col min="3" max="3" width="45.44140625" style="7" customWidth="1"/>
    <col min="4" max="4" width="19.77734375" style="18" bestFit="1" customWidth="1"/>
    <col min="5" max="5" width="9.77734375" style="18" customWidth="1"/>
    <col min="6" max="6" width="11" style="18" customWidth="1"/>
    <col min="7" max="7" width="11.77734375" style="7" bestFit="1" customWidth="1"/>
    <col min="8" max="8" width="38.77734375" style="12" customWidth="1"/>
    <col min="9" max="9" width="28.44140625" style="12" customWidth="1"/>
    <col min="10" max="10" width="47.21875" style="7" bestFit="1" customWidth="1"/>
    <col min="11" max="11" width="25.44140625" style="7" customWidth="1"/>
    <col min="12" max="12" width="39.77734375" style="7" bestFit="1" customWidth="1"/>
    <col min="13" max="13" width="24.77734375" style="7" bestFit="1" customWidth="1"/>
    <col min="14" max="14" width="8.77734375" style="7"/>
    <col min="15" max="15" width="38.44140625" style="7" bestFit="1" customWidth="1"/>
    <col min="16" max="16" width="24" style="7" bestFit="1" customWidth="1"/>
    <col min="17" max="17" width="32" style="7" bestFit="1" customWidth="1"/>
    <col min="18" max="18" width="8.77734375" style="7"/>
    <col min="19" max="19" width="13.44140625" style="7" bestFit="1" customWidth="1"/>
    <col min="20" max="20" width="10.21875" style="7" bestFit="1" customWidth="1"/>
    <col min="21" max="21" width="14.77734375" style="7" bestFit="1" customWidth="1"/>
    <col min="22" max="16384" width="8.77734375" style="7"/>
  </cols>
  <sheetData>
    <row r="1" spans="1:9" x14ac:dyDescent="0.3">
      <c r="A1" s="144" t="s">
        <v>3</v>
      </c>
      <c r="B1" s="144"/>
      <c r="C1" s="144"/>
      <c r="D1" s="144"/>
      <c r="E1" s="144"/>
      <c r="F1" s="144"/>
      <c r="G1" s="144"/>
      <c r="H1" s="144"/>
    </row>
    <row r="2" spans="1:9" ht="42.75" customHeight="1" x14ac:dyDescent="0.3">
      <c r="A2" s="104" t="s">
        <v>64</v>
      </c>
      <c r="B2" s="96" t="s">
        <v>47</v>
      </c>
      <c r="C2" s="96" t="s">
        <v>50</v>
      </c>
      <c r="D2" s="96" t="s">
        <v>35</v>
      </c>
      <c r="E2" s="104" t="s">
        <v>78</v>
      </c>
      <c r="F2" s="104" t="s">
        <v>81</v>
      </c>
      <c r="G2" s="96" t="s">
        <v>0</v>
      </c>
      <c r="H2" s="96" t="s">
        <v>41</v>
      </c>
      <c r="I2" s="6"/>
    </row>
    <row r="3" spans="1:9" x14ac:dyDescent="0.3">
      <c r="A3" s="10"/>
      <c r="B3" s="11"/>
      <c r="C3" s="8"/>
      <c r="D3" s="105" t="str">
        <f>IFERROR(VLOOKUP(C3,Data!K:L,VLOOKUP('Generella inställningar'!$C$5,Data!A:B,2,FALSE),FALSE),"timlönegrupp ej vald")</f>
        <v>timlönegrupp ej vald</v>
      </c>
      <c r="E3" s="75"/>
      <c r="F3" s="61"/>
      <c r="G3" s="106">
        <f>IFERROR(E3*D3*ROUND(F3,2)*SUM(VLOOKUP(C3,Data!K:M,3,FALSE)/12),0)</f>
        <v>0</v>
      </c>
      <c r="H3" s="33"/>
      <c r="I3" s="6"/>
    </row>
    <row r="4" spans="1:9" x14ac:dyDescent="0.3">
      <c r="A4" s="10"/>
      <c r="B4" s="11"/>
      <c r="C4" s="8"/>
      <c r="D4" s="105" t="str">
        <f>IFERROR(VLOOKUP(C4,Data!K:L,VLOOKUP('Generella inställningar'!$C$5,Data!A:B,2,FALSE),FALSE),"timlönegrupp ej vald")</f>
        <v>timlönegrupp ej vald</v>
      </c>
      <c r="E4" s="75"/>
      <c r="F4" s="61"/>
      <c r="G4" s="106">
        <f>IFERROR(E4*D4*ROUND(F4,2)*SUM(VLOOKUP(C4,Data!K:M,3,FALSE)/12),0)</f>
        <v>0</v>
      </c>
      <c r="H4" s="33"/>
      <c r="I4" s="6"/>
    </row>
    <row r="5" spans="1:9" ht="15.75" customHeight="1" x14ac:dyDescent="0.3">
      <c r="A5" s="10"/>
      <c r="B5" s="11"/>
      <c r="C5" s="8"/>
      <c r="D5" s="105" t="str">
        <f>IFERROR(VLOOKUP(C5,Data!K:L,VLOOKUP('Generella inställningar'!$C$5,Data!A:B,2,FALSE),FALSE),"timlönegrupp ej vald")</f>
        <v>timlönegrupp ej vald</v>
      </c>
      <c r="E5" s="75"/>
      <c r="F5" s="61"/>
      <c r="G5" s="106">
        <f>IFERROR(E5*D5*ROUND(F5,2)*SUM(VLOOKUP(C5,Data!K:M,3,FALSE)/12),0)</f>
        <v>0</v>
      </c>
      <c r="H5" s="33"/>
      <c r="I5" s="6"/>
    </row>
    <row r="6" spans="1:9" x14ac:dyDescent="0.3">
      <c r="A6" s="10"/>
      <c r="B6" s="11"/>
      <c r="C6" s="8"/>
      <c r="D6" s="105" t="str">
        <f>IFERROR(VLOOKUP(C6,Data!K:L,VLOOKUP('Generella inställningar'!$C$5,Data!A:B,2,FALSE),FALSE),"timlönegrupp ej vald")</f>
        <v>timlönegrupp ej vald</v>
      </c>
      <c r="E6" s="75"/>
      <c r="F6" s="61"/>
      <c r="G6" s="106">
        <f>IFERROR(E6*D6*ROUND(F6,2)*SUM(VLOOKUP(C6,Data!K:M,3,FALSE)/12),0)</f>
        <v>0</v>
      </c>
      <c r="H6" s="33"/>
      <c r="I6" s="6"/>
    </row>
    <row r="7" spans="1:9" ht="15" customHeight="1" x14ac:dyDescent="0.3">
      <c r="A7" s="10"/>
      <c r="B7" s="11"/>
      <c r="C7" s="8"/>
      <c r="D7" s="105" t="str">
        <f>IFERROR(VLOOKUP(C7,Data!K:L,VLOOKUP('Generella inställningar'!$C$5,Data!A:B,2,FALSE),FALSE),"timlönegrupp ej vald")</f>
        <v>timlönegrupp ej vald</v>
      </c>
      <c r="E7" s="75"/>
      <c r="F7" s="61"/>
      <c r="G7" s="106">
        <f>IFERROR(E7*D7*ROUND(F7,2)*SUM(VLOOKUP(C7,Data!K:M,3,FALSE)/12),0)</f>
        <v>0</v>
      </c>
      <c r="H7" s="33"/>
      <c r="I7" s="6"/>
    </row>
    <row r="8" spans="1:9" ht="15" customHeight="1" x14ac:dyDescent="0.3">
      <c r="A8" s="10"/>
      <c r="B8" s="11"/>
      <c r="C8" s="8"/>
      <c r="D8" s="105" t="str">
        <f>IFERROR(VLOOKUP(C8,Data!K:L,VLOOKUP('Generella inställningar'!$C$5,Data!A:B,2,FALSE),FALSE),"timlönegrupp ej vald")</f>
        <v>timlönegrupp ej vald</v>
      </c>
      <c r="E8" s="75"/>
      <c r="F8" s="61"/>
      <c r="G8" s="106">
        <f>IFERROR(E8*D8*ROUND(F8,2)*SUM(VLOOKUP(C8,Data!K:M,3,FALSE)/12),0)</f>
        <v>0</v>
      </c>
      <c r="H8" s="33"/>
      <c r="I8" s="6"/>
    </row>
    <row r="9" spans="1:9" ht="15" customHeight="1" x14ac:dyDescent="0.3">
      <c r="A9" s="10"/>
      <c r="B9" s="11"/>
      <c r="C9" s="8"/>
      <c r="D9" s="105" t="str">
        <f>IFERROR(VLOOKUP(C9,Data!K:L,VLOOKUP('Generella inställningar'!$C$5,Data!A:B,2,FALSE),FALSE),"timlönegrupp ej vald")</f>
        <v>timlönegrupp ej vald</v>
      </c>
      <c r="E9" s="75"/>
      <c r="F9" s="61"/>
      <c r="G9" s="106">
        <f>IFERROR(E9*D9*ROUND(F9,2)*SUM(VLOOKUP(C9,Data!K:M,3,FALSE)/12),0)</f>
        <v>0</v>
      </c>
      <c r="H9" s="33"/>
      <c r="I9" s="6"/>
    </row>
    <row r="10" spans="1:9" ht="15" customHeight="1" x14ac:dyDescent="0.3">
      <c r="A10" s="10"/>
      <c r="B10" s="11"/>
      <c r="C10" s="8"/>
      <c r="D10" s="105" t="str">
        <f>IFERROR(VLOOKUP(C10,Data!K:L,VLOOKUP('Generella inställningar'!$C$5,Data!A:B,2,FALSE),FALSE),"timlönegrupp ej vald")</f>
        <v>timlönegrupp ej vald</v>
      </c>
      <c r="E10" s="75"/>
      <c r="F10" s="61"/>
      <c r="G10" s="106">
        <f>IFERROR(E10*D10*ROUND(F10,2)*SUM(VLOOKUP(C10,Data!K:M,3,FALSE)/12),0)</f>
        <v>0</v>
      </c>
      <c r="H10" s="33"/>
      <c r="I10" s="6"/>
    </row>
    <row r="11" spans="1:9" ht="15" customHeight="1" x14ac:dyDescent="0.3">
      <c r="A11" s="10"/>
      <c r="B11" s="11"/>
      <c r="C11" s="8"/>
      <c r="D11" s="105" t="str">
        <f>IFERROR(VLOOKUP(C11,Data!K:L,VLOOKUP('Generella inställningar'!$C$5,Data!A:B,2,FALSE),FALSE),"timlönegrupp ej vald")</f>
        <v>timlönegrupp ej vald</v>
      </c>
      <c r="E11" s="75"/>
      <c r="F11" s="61"/>
      <c r="G11" s="106">
        <f>IFERROR(E11*D11*ROUND(F11,2)*SUM(VLOOKUP(C11,Data!K:M,3,FALSE)/12),0)</f>
        <v>0</v>
      </c>
      <c r="H11" s="33"/>
      <c r="I11" s="6"/>
    </row>
    <row r="12" spans="1:9" ht="15" customHeight="1" x14ac:dyDescent="0.3">
      <c r="A12" s="10"/>
      <c r="B12" s="11"/>
      <c r="C12" s="8"/>
      <c r="D12" s="105" t="str">
        <f>IFERROR(VLOOKUP(C12,Data!K:L,VLOOKUP('Generella inställningar'!$C$5,Data!A:B,2,FALSE),FALSE),"timlönegrupp ej vald")</f>
        <v>timlönegrupp ej vald</v>
      </c>
      <c r="E12" s="75"/>
      <c r="F12" s="61"/>
      <c r="G12" s="106">
        <f>IFERROR(E12*D12*ROUND(F12,2)*SUM(VLOOKUP(C12,Data!K:M,3,FALSE)/12),0)</f>
        <v>0</v>
      </c>
      <c r="H12" s="33"/>
      <c r="I12" s="6"/>
    </row>
    <row r="13" spans="1:9" ht="15" customHeight="1" x14ac:dyDescent="0.3">
      <c r="A13" s="10"/>
      <c r="B13" s="11"/>
      <c r="C13" s="8"/>
      <c r="D13" s="105" t="str">
        <f>IFERROR(VLOOKUP(C13,Data!K:L,VLOOKUP('Generella inställningar'!$C$5,Data!A:B,2,FALSE),FALSE),"timlönegrupp ej vald")</f>
        <v>timlönegrupp ej vald</v>
      </c>
      <c r="E13" s="75"/>
      <c r="F13" s="61"/>
      <c r="G13" s="106">
        <f>IFERROR(E13*D13*ROUND(F13,2)*SUM(VLOOKUP(C13,Data!K:M,3,FALSE)/12),0)</f>
        <v>0</v>
      </c>
      <c r="H13" s="33"/>
      <c r="I13" s="6"/>
    </row>
    <row r="14" spans="1:9" ht="15" customHeight="1" x14ac:dyDescent="0.3">
      <c r="A14" s="10"/>
      <c r="B14" s="11"/>
      <c r="C14" s="8"/>
      <c r="D14" s="105" t="str">
        <f>IFERROR(VLOOKUP(C14,Data!K:L,VLOOKUP('Generella inställningar'!$C$5,Data!A:B,2,FALSE),FALSE),"timlönegrupp ej vald")</f>
        <v>timlönegrupp ej vald</v>
      </c>
      <c r="E14" s="75"/>
      <c r="F14" s="61"/>
      <c r="G14" s="106">
        <f>IFERROR(E14*D14*ROUND(F14,2)*SUM(VLOOKUP(C14,Data!K:M,3,FALSE)/12),0)</f>
        <v>0</v>
      </c>
      <c r="H14" s="33"/>
      <c r="I14" s="6"/>
    </row>
    <row r="15" spans="1:9" ht="15" customHeight="1" x14ac:dyDescent="0.3">
      <c r="A15" s="10"/>
      <c r="B15" s="11"/>
      <c r="C15" s="8"/>
      <c r="D15" s="105" t="str">
        <f>IFERROR(VLOOKUP(C15,Data!K:L,VLOOKUP('Generella inställningar'!$C$5,Data!A:B,2,FALSE),FALSE),"timlönegrupp ej vald")</f>
        <v>timlönegrupp ej vald</v>
      </c>
      <c r="E15" s="75"/>
      <c r="F15" s="61"/>
      <c r="G15" s="106">
        <f>IFERROR(E15*D15*ROUND(F15,2)*SUM(VLOOKUP(C15,Data!K:M,3,FALSE)/12),0)</f>
        <v>0</v>
      </c>
      <c r="H15" s="33"/>
      <c r="I15" s="6"/>
    </row>
    <row r="16" spans="1:9" ht="15" customHeight="1" x14ac:dyDescent="0.3">
      <c r="A16" s="10"/>
      <c r="B16" s="11"/>
      <c r="C16" s="8"/>
      <c r="D16" s="105" t="str">
        <f>IFERROR(VLOOKUP(C16,Data!K:L,VLOOKUP('Generella inställningar'!$C$5,Data!A:B,2,FALSE),FALSE),"timlönegrupp ej vald")</f>
        <v>timlönegrupp ej vald</v>
      </c>
      <c r="E16" s="75"/>
      <c r="F16" s="61"/>
      <c r="G16" s="106">
        <f>IFERROR(E16*D16*ROUND(F16,2)*SUM(VLOOKUP(C16,Data!K:M,3,FALSE)/12),0)</f>
        <v>0</v>
      </c>
      <c r="H16" s="33"/>
      <c r="I16" s="6"/>
    </row>
    <row r="17" spans="1:9" ht="15" customHeight="1" x14ac:dyDescent="0.3">
      <c r="A17" s="10"/>
      <c r="B17" s="11"/>
      <c r="C17" s="8"/>
      <c r="D17" s="105" t="str">
        <f>IFERROR(VLOOKUP(C17,Data!K:L,VLOOKUP('Generella inställningar'!$C$5,Data!A:B,2,FALSE),FALSE),"timlönegrupp ej vald")</f>
        <v>timlönegrupp ej vald</v>
      </c>
      <c r="E17" s="75"/>
      <c r="F17" s="61"/>
      <c r="G17" s="106">
        <f>IFERROR(E17*D17*ROUND(F17,2)*SUM(VLOOKUP(C17,Data!K:M,3,FALSE)/12),0)</f>
        <v>0</v>
      </c>
      <c r="H17" s="33"/>
      <c r="I17" s="6"/>
    </row>
    <row r="18" spans="1:9" ht="15" customHeight="1" x14ac:dyDescent="0.3">
      <c r="A18" s="10"/>
      <c r="B18" s="11"/>
      <c r="C18" s="8"/>
      <c r="D18" s="105" t="str">
        <f>IFERROR(VLOOKUP(C18,Data!K:L,VLOOKUP('Generella inställningar'!$C$5,Data!A:B,2,FALSE),FALSE),"timlönegrupp ej vald")</f>
        <v>timlönegrupp ej vald</v>
      </c>
      <c r="E18" s="75"/>
      <c r="F18" s="61"/>
      <c r="G18" s="106">
        <f>IFERROR(E18*D18*ROUND(F18,2)*SUM(VLOOKUP(C18,Data!K:M,3,FALSE)/12),0)</f>
        <v>0</v>
      </c>
      <c r="H18" s="33"/>
      <c r="I18" s="6"/>
    </row>
    <row r="19" spans="1:9" x14ac:dyDescent="0.3">
      <c r="A19" s="10"/>
      <c r="B19" s="11"/>
      <c r="C19" s="8"/>
      <c r="D19" s="105" t="str">
        <f>IFERROR(VLOOKUP(C19,Data!K:L,VLOOKUP('Generella inställningar'!$C$5,Data!A:B,2,FALSE),FALSE),"timlönegrupp ej vald")</f>
        <v>timlönegrupp ej vald</v>
      </c>
      <c r="E19" s="75"/>
      <c r="F19" s="61"/>
      <c r="G19" s="106">
        <f>IFERROR(E19*D19*ROUND(F19,2)*SUM(VLOOKUP(C19,Data!K:M,3,FALSE)/12),0)</f>
        <v>0</v>
      </c>
      <c r="H19" s="33"/>
      <c r="I19" s="6"/>
    </row>
    <row r="20" spans="1:9" x14ac:dyDescent="0.3">
      <c r="A20" s="10"/>
      <c r="B20" s="11"/>
      <c r="C20" s="8"/>
      <c r="D20" s="105" t="str">
        <f>IFERROR(VLOOKUP(C20,Data!K:L,VLOOKUP('Generella inställningar'!$C$5,Data!A:B,2,FALSE),FALSE),"timlönegrupp ej vald")</f>
        <v>timlönegrupp ej vald</v>
      </c>
      <c r="E20" s="75"/>
      <c r="F20" s="61"/>
      <c r="G20" s="106">
        <f>IFERROR(E20*D20*ROUND(F20,2)*SUM(VLOOKUP(C20,Data!K:M,3,FALSE)/12),0)</f>
        <v>0</v>
      </c>
      <c r="H20" s="33"/>
      <c r="I20" s="9"/>
    </row>
    <row r="21" spans="1:9" x14ac:dyDescent="0.3">
      <c r="A21" s="10"/>
      <c r="B21" s="11"/>
      <c r="C21" s="8"/>
      <c r="D21" s="105" t="str">
        <f>IFERROR(VLOOKUP(C21,Data!K:L,VLOOKUP('Generella inställningar'!$C$5,Data!A:B,2,FALSE),FALSE),"timlönegrupp ej vald")</f>
        <v>timlönegrupp ej vald</v>
      </c>
      <c r="E21" s="75"/>
      <c r="F21" s="61"/>
      <c r="G21" s="106">
        <f>IFERROR(E21*D21*ROUND(F21,2)*SUM(VLOOKUP(C21,Data!K:M,3,FALSE)/12),0)</f>
        <v>0</v>
      </c>
      <c r="H21" s="33"/>
      <c r="I21" s="6"/>
    </row>
    <row r="22" spans="1:9" x14ac:dyDescent="0.3">
      <c r="A22" s="10"/>
      <c r="B22" s="11"/>
      <c r="C22" s="8"/>
      <c r="D22" s="105" t="str">
        <f>IFERROR(VLOOKUP(C22,Data!K:L,VLOOKUP('Generella inställningar'!$C$5,Data!A:B,2,FALSE),FALSE),"timlönegrupp ej vald")</f>
        <v>timlönegrupp ej vald</v>
      </c>
      <c r="E22" s="75"/>
      <c r="F22" s="61"/>
      <c r="G22" s="106">
        <f>IFERROR(E22*D22*ROUND(F22,2)*SUM(VLOOKUP(C22,Data!K:M,3,FALSE)/12),0)</f>
        <v>0</v>
      </c>
      <c r="H22" s="33"/>
      <c r="I22" s="6"/>
    </row>
    <row r="23" spans="1:9" x14ac:dyDescent="0.3">
      <c r="A23" s="71"/>
      <c r="B23" s="72"/>
      <c r="C23" s="8"/>
      <c r="D23" s="105" t="str">
        <f>IFERROR(VLOOKUP(C23,Data!K:L,VLOOKUP('Generella inställningar'!$C$5,Data!A:B,2,FALSE),FALSE),"timlönegrupp ej vald")</f>
        <v>timlönegrupp ej vald</v>
      </c>
      <c r="E23" s="76"/>
      <c r="F23" s="77"/>
      <c r="G23" s="106">
        <f>IFERROR(E23*D23*ROUND(F23,2)*SUM(VLOOKUP(C23,Data!K:M,3,FALSE)/12),0)</f>
        <v>0</v>
      </c>
      <c r="H23" s="81"/>
      <c r="I23" s="6"/>
    </row>
    <row r="24" spans="1:9" x14ac:dyDescent="0.3">
      <c r="A24" s="10"/>
      <c r="B24" s="11"/>
      <c r="C24" s="8"/>
      <c r="D24" s="105" t="str">
        <f>IFERROR(VLOOKUP(C24,Data!K:L,VLOOKUP('Generella inställningar'!$C$5,Data!A:B,2,FALSE),FALSE),"timlönegrupp ej vald")</f>
        <v>timlönegrupp ej vald</v>
      </c>
      <c r="E24" s="67"/>
      <c r="F24" s="62"/>
      <c r="G24" s="106">
        <f>IFERROR(E24*D24*ROUND(F24,2)*SUM(VLOOKUP(C24,Data!K:M,3,FALSE)/12),0)</f>
        <v>0</v>
      </c>
      <c r="H24" s="33"/>
      <c r="I24" s="6"/>
    </row>
    <row r="25" spans="1:9" x14ac:dyDescent="0.3">
      <c r="A25" s="10"/>
      <c r="B25" s="11"/>
      <c r="C25" s="8"/>
      <c r="D25" s="105" t="str">
        <f>IFERROR(VLOOKUP(C25,Data!K:L,VLOOKUP('Generella inställningar'!$C$5,Data!A:B,2,FALSE),FALSE),"timlönegrupp ej vald")</f>
        <v>timlönegrupp ej vald</v>
      </c>
      <c r="E25" s="67"/>
      <c r="F25" s="62"/>
      <c r="G25" s="106">
        <f>IFERROR(E25*D25*ROUND(F25,2)*SUM(VLOOKUP(C25,Data!K:M,3,FALSE)/12),0)</f>
        <v>0</v>
      </c>
      <c r="H25" s="33"/>
      <c r="I25" s="6"/>
    </row>
    <row r="26" spans="1:9" x14ac:dyDescent="0.3">
      <c r="A26" s="10"/>
      <c r="B26" s="11"/>
      <c r="C26" s="8"/>
      <c r="D26" s="105" t="str">
        <f>IFERROR(VLOOKUP(C26,Data!K:L,VLOOKUP('Generella inställningar'!$C$5,Data!A:B,2,FALSE),FALSE),"timlönegrupp ej vald")</f>
        <v>timlönegrupp ej vald</v>
      </c>
      <c r="E26" s="67"/>
      <c r="F26" s="62"/>
      <c r="G26" s="106">
        <f>IFERROR(E26*D26*ROUND(F26,2)*SUM(VLOOKUP(C26,Data!K:M,3,FALSE)/12),0)</f>
        <v>0</v>
      </c>
      <c r="H26" s="33"/>
      <c r="I26" s="6"/>
    </row>
    <row r="27" spans="1:9" x14ac:dyDescent="0.3">
      <c r="A27" s="10"/>
      <c r="B27" s="11"/>
      <c r="C27" s="8"/>
      <c r="D27" s="105" t="str">
        <f>IFERROR(VLOOKUP(C27,Data!K:L,VLOOKUP('Generella inställningar'!$C$5,Data!A:B,2,FALSE),FALSE),"timlönegrupp ej vald")</f>
        <v>timlönegrupp ej vald</v>
      </c>
      <c r="E27" s="67"/>
      <c r="F27" s="62"/>
      <c r="G27" s="106">
        <f>IFERROR(E27*D27*ROUND(F27,2)*SUM(VLOOKUP(C27,Data!K:M,3,FALSE)/12),0)</f>
        <v>0</v>
      </c>
      <c r="H27" s="33"/>
      <c r="I27" s="6"/>
    </row>
    <row r="28" spans="1:9" x14ac:dyDescent="0.3">
      <c r="A28" s="10"/>
      <c r="B28" s="11"/>
      <c r="C28" s="8"/>
      <c r="D28" s="105" t="str">
        <f>IFERROR(VLOOKUP(C28,Data!K:L,VLOOKUP('Generella inställningar'!$C$5,Data!A:B,2,FALSE),FALSE),"timlönegrupp ej vald")</f>
        <v>timlönegrupp ej vald</v>
      </c>
      <c r="E28" s="67"/>
      <c r="F28" s="62"/>
      <c r="G28" s="106">
        <f>IFERROR(E28*D28*ROUND(F28,2)*SUM(VLOOKUP(C28,Data!K:M,3,FALSE)/12),0)</f>
        <v>0</v>
      </c>
      <c r="H28" s="33"/>
      <c r="I28" s="6"/>
    </row>
    <row r="29" spans="1:9" x14ac:dyDescent="0.3">
      <c r="A29" s="10"/>
      <c r="B29" s="11"/>
      <c r="C29" s="8"/>
      <c r="D29" s="105" t="str">
        <f>IFERROR(VLOOKUP(C29,Data!K:L,VLOOKUP('Generella inställningar'!$C$5,Data!A:B,2,FALSE),FALSE),"timlönegrupp ej vald")</f>
        <v>timlönegrupp ej vald</v>
      </c>
      <c r="E29" s="67"/>
      <c r="F29" s="62"/>
      <c r="G29" s="106">
        <f>IFERROR(E29*D29*ROUND(F29,2)*SUM(VLOOKUP(C29,Data!K:M,3,FALSE)/12),0)</f>
        <v>0</v>
      </c>
      <c r="H29" s="33"/>
      <c r="I29" s="6"/>
    </row>
    <row r="30" spans="1:9" x14ac:dyDescent="0.3">
      <c r="A30" s="10"/>
      <c r="B30" s="11"/>
      <c r="C30" s="8"/>
      <c r="D30" s="105" t="str">
        <f>IFERROR(VLOOKUP(C30,Data!K:L,VLOOKUP('Generella inställningar'!$C$5,Data!A:B,2,FALSE),FALSE),"timlönegrupp ej vald")</f>
        <v>timlönegrupp ej vald</v>
      </c>
      <c r="E30" s="67"/>
      <c r="F30" s="62"/>
      <c r="G30" s="106">
        <f>IFERROR(E30*D30*ROUND(F30,2)*SUM(VLOOKUP(C30,Data!K:M,3,FALSE)/12),0)</f>
        <v>0</v>
      </c>
      <c r="H30" s="33"/>
      <c r="I30" s="6"/>
    </row>
    <row r="31" spans="1:9" x14ac:dyDescent="0.3">
      <c r="A31" s="10"/>
      <c r="B31" s="11"/>
      <c r="C31" s="8"/>
      <c r="D31" s="105" t="str">
        <f>IFERROR(VLOOKUP(C31,Data!K:L,VLOOKUP('Generella inställningar'!$C$5,Data!A:B,2,FALSE),FALSE),"timlönegrupp ej vald")</f>
        <v>timlönegrupp ej vald</v>
      </c>
      <c r="E31" s="67"/>
      <c r="F31" s="62"/>
      <c r="G31" s="106">
        <f>IFERROR(E31*D31*ROUND(F31,2)*SUM(VLOOKUP(C31,Data!K:M,3,FALSE)/12),0)</f>
        <v>0</v>
      </c>
      <c r="H31" s="33"/>
      <c r="I31" s="6"/>
    </row>
    <row r="32" spans="1:9" x14ac:dyDescent="0.3">
      <c r="A32" s="10"/>
      <c r="B32" s="11"/>
      <c r="C32" s="8"/>
      <c r="D32" s="105" t="str">
        <f>IFERROR(VLOOKUP(C32,Data!K:L,VLOOKUP('Generella inställningar'!$C$5,Data!A:B,2,FALSE),FALSE),"timlönegrupp ej vald")</f>
        <v>timlönegrupp ej vald</v>
      </c>
      <c r="E32" s="67"/>
      <c r="F32" s="62"/>
      <c r="G32" s="106">
        <f>IFERROR(E32*D32*ROUND(F32,2)*SUM(VLOOKUP(C32,Data!K:M,3,FALSE)/12),0)</f>
        <v>0</v>
      </c>
      <c r="H32" s="33"/>
      <c r="I32" s="6"/>
    </row>
    <row r="33" spans="1:9" x14ac:dyDescent="0.3">
      <c r="A33" s="96" t="s">
        <v>65</v>
      </c>
      <c r="B33" s="96" t="s">
        <v>47</v>
      </c>
      <c r="C33" s="151" t="s">
        <v>55</v>
      </c>
      <c r="D33" s="152"/>
      <c r="E33" s="96" t="s">
        <v>37</v>
      </c>
      <c r="F33" s="96" t="s">
        <v>18</v>
      </c>
      <c r="G33" s="96" t="s">
        <v>0</v>
      </c>
      <c r="H33" s="104" t="s">
        <v>41</v>
      </c>
      <c r="I33" s="6"/>
    </row>
    <row r="34" spans="1:9" x14ac:dyDescent="0.3">
      <c r="A34" s="10"/>
      <c r="B34" s="11"/>
      <c r="C34" s="149"/>
      <c r="D34" s="150"/>
      <c r="E34" s="11"/>
      <c r="F34" s="11"/>
      <c r="G34" s="106">
        <f>E34*F34</f>
        <v>0</v>
      </c>
      <c r="H34" s="33"/>
      <c r="I34" s="6"/>
    </row>
    <row r="35" spans="1:9" x14ac:dyDescent="0.3">
      <c r="A35" s="10"/>
      <c r="B35" s="11"/>
      <c r="C35" s="149"/>
      <c r="D35" s="150"/>
      <c r="E35" s="11"/>
      <c r="F35" s="11"/>
      <c r="G35" s="106">
        <f t="shared" ref="G35:G45" si="0">E35*F35</f>
        <v>0</v>
      </c>
      <c r="H35" s="33"/>
      <c r="I35" s="6"/>
    </row>
    <row r="36" spans="1:9" x14ac:dyDescent="0.3">
      <c r="A36" s="10"/>
      <c r="B36" s="11"/>
      <c r="C36" s="149"/>
      <c r="D36" s="150"/>
      <c r="E36" s="11"/>
      <c r="F36" s="11"/>
      <c r="G36" s="106">
        <f t="shared" si="0"/>
        <v>0</v>
      </c>
      <c r="H36" s="33"/>
      <c r="I36" s="6"/>
    </row>
    <row r="37" spans="1:9" x14ac:dyDescent="0.3">
      <c r="A37" s="10"/>
      <c r="B37" s="11"/>
      <c r="C37" s="149"/>
      <c r="D37" s="150"/>
      <c r="E37" s="11"/>
      <c r="F37" s="11"/>
      <c r="G37" s="106">
        <f t="shared" si="0"/>
        <v>0</v>
      </c>
      <c r="H37" s="33"/>
      <c r="I37" s="6"/>
    </row>
    <row r="38" spans="1:9" x14ac:dyDescent="0.3">
      <c r="A38" s="10"/>
      <c r="B38" s="11"/>
      <c r="C38" s="149"/>
      <c r="D38" s="150"/>
      <c r="E38" s="11"/>
      <c r="F38" s="11"/>
      <c r="G38" s="106">
        <f t="shared" si="0"/>
        <v>0</v>
      </c>
      <c r="H38" s="33"/>
      <c r="I38" s="6"/>
    </row>
    <row r="39" spans="1:9" x14ac:dyDescent="0.3">
      <c r="A39" s="10"/>
      <c r="B39" s="11"/>
      <c r="C39" s="149"/>
      <c r="D39" s="150"/>
      <c r="E39" s="11"/>
      <c r="F39" s="11"/>
      <c r="G39" s="106">
        <f t="shared" si="0"/>
        <v>0</v>
      </c>
      <c r="H39" s="33"/>
      <c r="I39" s="6"/>
    </row>
    <row r="40" spans="1:9" x14ac:dyDescent="0.3">
      <c r="A40" s="10"/>
      <c r="B40" s="11"/>
      <c r="C40" s="149"/>
      <c r="D40" s="150"/>
      <c r="E40" s="11"/>
      <c r="F40" s="11"/>
      <c r="G40" s="106">
        <f t="shared" si="0"/>
        <v>0</v>
      </c>
      <c r="H40" s="33"/>
      <c r="I40" s="6"/>
    </row>
    <row r="41" spans="1:9" x14ac:dyDescent="0.3">
      <c r="A41" s="10"/>
      <c r="B41" s="11"/>
      <c r="C41" s="149"/>
      <c r="D41" s="150"/>
      <c r="E41" s="11"/>
      <c r="F41" s="11"/>
      <c r="G41" s="106">
        <f t="shared" si="0"/>
        <v>0</v>
      </c>
      <c r="H41" s="33"/>
      <c r="I41" s="6"/>
    </row>
    <row r="42" spans="1:9" x14ac:dyDescent="0.3">
      <c r="A42" s="10"/>
      <c r="B42" s="11"/>
      <c r="C42" s="149"/>
      <c r="D42" s="150"/>
      <c r="E42" s="11"/>
      <c r="F42" s="11"/>
      <c r="G42" s="106">
        <f t="shared" si="0"/>
        <v>0</v>
      </c>
      <c r="H42" s="33"/>
      <c r="I42" s="6"/>
    </row>
    <row r="43" spans="1:9" x14ac:dyDescent="0.3">
      <c r="A43" s="10"/>
      <c r="B43" s="11"/>
      <c r="C43" s="149"/>
      <c r="D43" s="150"/>
      <c r="E43" s="11"/>
      <c r="F43" s="11"/>
      <c r="G43" s="106">
        <f t="shared" si="0"/>
        <v>0</v>
      </c>
      <c r="H43" s="33"/>
    </row>
    <row r="44" spans="1:9" x14ac:dyDescent="0.3">
      <c r="A44" s="10"/>
      <c r="B44" s="11"/>
      <c r="C44" s="149"/>
      <c r="D44" s="150"/>
      <c r="E44" s="11"/>
      <c r="F44" s="11"/>
      <c r="G44" s="106">
        <f t="shared" si="0"/>
        <v>0</v>
      </c>
      <c r="H44" s="33"/>
    </row>
    <row r="45" spans="1:9" x14ac:dyDescent="0.3">
      <c r="A45" s="10"/>
      <c r="B45" s="11"/>
      <c r="C45" s="149"/>
      <c r="D45" s="150"/>
      <c r="E45" s="11"/>
      <c r="F45" s="11"/>
      <c r="G45" s="106">
        <f t="shared" si="0"/>
        <v>0</v>
      </c>
      <c r="H45" s="33"/>
      <c r="I45" s="13"/>
    </row>
    <row r="47" spans="1:9" ht="15" thickBot="1" x14ac:dyDescent="0.35">
      <c r="A47" s="14" t="s">
        <v>38</v>
      </c>
      <c r="B47" s="15"/>
      <c r="C47" s="15"/>
      <c r="D47" s="15"/>
      <c r="E47" s="15"/>
      <c r="F47" s="15"/>
      <c r="G47" s="19">
        <f>SUM(G3:G45)</f>
        <v>0</v>
      </c>
      <c r="H47" s="17"/>
    </row>
    <row r="49" spans="8:8" x14ac:dyDescent="0.3">
      <c r="H49" s="65" t="s">
        <v>85</v>
      </c>
    </row>
  </sheetData>
  <sheetProtection algorithmName="SHA-512" hashValue="wvrFR0pbO2GlIAIZY/o6QkSgpfU0dVArReZwb6kZYzWLmmTjDKZ1gSc2j7wpF6XLfR7aufWcw4gC1Slf+NqryQ==" saltValue="ZK4zGAET9dGdqUHijclziQ==" spinCount="100000" sheet="1" objects="1" scenarios="1" formatColumns="0" formatRows="0"/>
  <mergeCells count="14">
    <mergeCell ref="A1:H1"/>
    <mergeCell ref="C33:D33"/>
    <mergeCell ref="C34:D34"/>
    <mergeCell ref="C35:D35"/>
    <mergeCell ref="C36:D36"/>
    <mergeCell ref="C42:D42"/>
    <mergeCell ref="C43:D43"/>
    <mergeCell ref="C44:D44"/>
    <mergeCell ref="C45:D45"/>
    <mergeCell ref="C37:D37"/>
    <mergeCell ref="C38:D38"/>
    <mergeCell ref="C39:D39"/>
    <mergeCell ref="C40:D40"/>
    <mergeCell ref="C41:D41"/>
  </mergeCells>
  <phoneticPr fontId="19" type="noConversion"/>
  <dataValidations count="3">
    <dataValidation type="list" allowBlank="1" showInputMessage="1" showErrorMessage="1" errorTitle="Välj ett av alternativen" error="Tryck på avbryt-knappen,_x000a_välj därefter ett av alternativen_x000a_i rulllistan." sqref="C34:C45" xr:uid="{00000000-0002-0000-0500-000000000000}">
      <formula1>Kostnadsslag</formula1>
    </dataValidation>
    <dataValidation type="list" allowBlank="1" showInputMessage="1" showErrorMessage="1" errorTitle="Välj ett av alternativen" error="Tryck på avbryt-knappen,_x000a_välj därefter ett av alternativen_x000a_i rulllistan." sqref="C3:C32" xr:uid="{00000000-0002-0000-0500-000001000000}">
      <formula1>INDIRECT(TimloneGruppNamn)</formula1>
    </dataValidation>
    <dataValidation allowBlank="1" showInputMessage="1" showErrorMessage="1" errorTitle="Välj ett av alternativen" error="Tryck på avbryt-knappen,_x000a_välj därefter ett av alternativen_x000a_i rulllistan." sqref="A3:A22 A24:A32 A34:A45" xr:uid="{00000000-0002-0000-0500-000002000000}"/>
  </dataValidations>
  <pageMargins left="0.7" right="0.7" top="0.75" bottom="0.75" header="0.3" footer="0.3"/>
  <pageSetup paperSize="9" scale="64" orientation="landscape" horizontalDpi="4294967292" verticalDpi="4294967292" r:id="rId1"/>
  <rowBreaks count="1" manualBreakCount="1">
    <brk id="67" max="16383" man="1"/>
  </rowBreaks>
  <colBreaks count="1" manualBreakCount="1">
    <brk id="7" max="1048575" man="1"/>
  </colBreaks>
  <extLst>
    <ext xmlns:mx="http://schemas.microsoft.com/office/mac/excel/2008/main" uri="{64002731-A6B0-56B0-2670-7721B7C09600}">
      <mx:PLV Mode="0" OnePage="0" WScale="8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>
    <pageSetUpPr fitToPage="1"/>
  </sheetPr>
  <dimension ref="A1:I25"/>
  <sheetViews>
    <sheetView workbookViewId="0">
      <selection activeCell="C3" sqref="C3"/>
    </sheetView>
  </sheetViews>
  <sheetFormatPr defaultColWidth="10.77734375" defaultRowHeight="14.4" x14ac:dyDescent="0.3"/>
  <cols>
    <col min="1" max="1" width="27.44140625" style="7" bestFit="1" customWidth="1"/>
    <col min="2" max="2" width="10.44140625" style="7" bestFit="1" customWidth="1"/>
    <col min="3" max="3" width="29.21875" style="7" bestFit="1" customWidth="1"/>
    <col min="4" max="4" width="27.77734375" style="7" bestFit="1" customWidth="1"/>
    <col min="5" max="5" width="14.21875" style="7" customWidth="1"/>
    <col min="6" max="6" width="13.77734375" style="7" customWidth="1"/>
    <col min="7" max="7" width="10.44140625" style="7" bestFit="1" customWidth="1"/>
    <col min="8" max="8" width="24.21875" style="7" customWidth="1"/>
    <col min="9" max="16384" width="10.77734375" style="7"/>
  </cols>
  <sheetData>
    <row r="1" spans="1:9" x14ac:dyDescent="0.3">
      <c r="A1" s="148" t="s">
        <v>83</v>
      </c>
      <c r="B1" s="148"/>
      <c r="C1" s="148"/>
      <c r="D1" s="148"/>
      <c r="E1" s="148"/>
      <c r="F1" s="148"/>
      <c r="G1" s="148"/>
      <c r="H1" s="148"/>
    </row>
    <row r="2" spans="1:9" x14ac:dyDescent="0.3">
      <c r="A2" s="96" t="s">
        <v>31</v>
      </c>
      <c r="B2" s="96" t="s">
        <v>47</v>
      </c>
      <c r="C2" s="96" t="s">
        <v>32</v>
      </c>
      <c r="D2" s="109" t="s">
        <v>33</v>
      </c>
      <c r="E2" s="110" t="s">
        <v>81</v>
      </c>
      <c r="F2" s="110" t="s">
        <v>78</v>
      </c>
      <c r="G2" s="110" t="s">
        <v>0</v>
      </c>
      <c r="H2" s="110" t="s">
        <v>41</v>
      </c>
      <c r="I2" s="24"/>
    </row>
    <row r="3" spans="1:9" x14ac:dyDescent="0.3">
      <c r="A3" s="10"/>
      <c r="B3" s="11"/>
      <c r="C3" s="10"/>
      <c r="D3" s="107" t="str">
        <f>IFERROR(VLOOKUP(C3,Data!H2:I17,2,FALSE),"Välj ersättningstyp i kolumn C")</f>
        <v>Välj ersättningstyp i kolumn C</v>
      </c>
      <c r="E3" s="62"/>
      <c r="F3" s="11"/>
      <c r="G3" s="108">
        <f>IFERROR(D3*ROUND(E3,2)*SUM(VLOOKUP(C3,Data!H:J,3,FALSE)/12)*F3,0)</f>
        <v>0</v>
      </c>
      <c r="H3" s="33"/>
      <c r="I3" s="24"/>
    </row>
    <row r="4" spans="1:9" x14ac:dyDescent="0.3">
      <c r="A4" s="10"/>
      <c r="B4" s="11"/>
      <c r="C4" s="10"/>
      <c r="D4" s="107" t="str">
        <f>IFERROR(VLOOKUP(C4,Data!H3:I18,2,FALSE),"Välj ersättningstyp i kolumn C")</f>
        <v>Välj ersättningstyp i kolumn C</v>
      </c>
      <c r="E4" s="62"/>
      <c r="F4" s="11"/>
      <c r="G4" s="108">
        <f>IFERROR(D4*ROUND(E4,2)*SUM(VLOOKUP(C4,Data!H:J,3,FALSE)/12)*F4,0)</f>
        <v>0</v>
      </c>
      <c r="H4" s="33"/>
      <c r="I4" s="24"/>
    </row>
    <row r="5" spans="1:9" x14ac:dyDescent="0.3">
      <c r="A5" s="10"/>
      <c r="B5" s="11"/>
      <c r="C5" s="10"/>
      <c r="D5" s="107" t="str">
        <f>IFERROR(VLOOKUP(C5,Data!H4:I19,2,FALSE),"Välj ersättningstyp i kolumn C")</f>
        <v>Välj ersättningstyp i kolumn C</v>
      </c>
      <c r="E5" s="62"/>
      <c r="F5" s="11"/>
      <c r="G5" s="108">
        <f>IFERROR(D5*ROUND(E5,2)*SUM(VLOOKUP(C5,Data!H:J,3,FALSE)/12)*F5,0)</f>
        <v>0</v>
      </c>
      <c r="H5" s="33"/>
      <c r="I5" s="24"/>
    </row>
    <row r="6" spans="1:9" x14ac:dyDescent="0.3">
      <c r="A6" s="10"/>
      <c r="B6" s="11"/>
      <c r="C6" s="10"/>
      <c r="D6" s="107" t="str">
        <f>IFERROR(VLOOKUP(C6,Data!H5:I20,2,FALSE),"Välj ersättningstyp i kolumn C")</f>
        <v>Välj ersättningstyp i kolumn C</v>
      </c>
      <c r="E6" s="62"/>
      <c r="F6" s="11"/>
      <c r="G6" s="108">
        <f>IFERROR(D6*ROUND(E6,2)*SUM(VLOOKUP(C6,Data!H:J,3,FALSE)/12)*F6,0)</f>
        <v>0</v>
      </c>
      <c r="H6" s="33"/>
      <c r="I6" s="24"/>
    </row>
    <row r="7" spans="1:9" x14ac:dyDescent="0.3">
      <c r="A7" s="10"/>
      <c r="B7" s="11"/>
      <c r="C7" s="10"/>
      <c r="D7" s="107" t="str">
        <f>IFERROR(VLOOKUP(C7,Data!H6:I21,2,FALSE),"Välj ersättningstyp i kolumn C")</f>
        <v>Välj ersättningstyp i kolumn C</v>
      </c>
      <c r="E7" s="62"/>
      <c r="F7" s="11"/>
      <c r="G7" s="108">
        <f>IFERROR(D7*ROUND(E7,2)*SUM(VLOOKUP(C7,Data!H:J,3,FALSE)/12)*F7,0)</f>
        <v>0</v>
      </c>
      <c r="H7" s="33"/>
      <c r="I7" s="24"/>
    </row>
    <row r="8" spans="1:9" x14ac:dyDescent="0.3">
      <c r="A8" s="10"/>
      <c r="B8" s="11"/>
      <c r="C8" s="10"/>
      <c r="D8" s="107" t="str">
        <f>IFERROR(VLOOKUP(C8,Data!H7:I22,2,FALSE),"Välj ersättningstyp i kolumn C")</f>
        <v>Välj ersättningstyp i kolumn C</v>
      </c>
      <c r="E8" s="62"/>
      <c r="F8" s="11"/>
      <c r="G8" s="108">
        <f>IFERROR(D8*ROUND(E8,2)*SUM(VLOOKUP(C8,Data!H:J,3,FALSE)/12)*F8,0)</f>
        <v>0</v>
      </c>
      <c r="H8" s="33"/>
      <c r="I8" s="24"/>
    </row>
    <row r="9" spans="1:9" x14ac:dyDescent="0.3">
      <c r="A9" s="10"/>
      <c r="B9" s="11"/>
      <c r="C9" s="10"/>
      <c r="D9" s="107" t="str">
        <f>IFERROR(VLOOKUP(C9,Data!H8:I23,2,FALSE),"Välj ersättningstyp i kolumn C")</f>
        <v>Välj ersättningstyp i kolumn C</v>
      </c>
      <c r="E9" s="62"/>
      <c r="F9" s="11"/>
      <c r="G9" s="108">
        <f>IFERROR(D9*ROUND(E9,2)*SUM(VLOOKUP(C9,Data!H:J,3,FALSE)/12)*F9,0)</f>
        <v>0</v>
      </c>
      <c r="H9" s="33"/>
      <c r="I9" s="25"/>
    </row>
    <row r="10" spans="1:9" x14ac:dyDescent="0.3">
      <c r="A10" s="10"/>
      <c r="B10" s="11"/>
      <c r="C10" s="10"/>
      <c r="D10" s="107" t="str">
        <f>IFERROR(VLOOKUP(C10,Data!H9:I24,2,FALSE),"Välj ersättningstyp i kolumn C")</f>
        <v>Välj ersättningstyp i kolumn C</v>
      </c>
      <c r="E10" s="62"/>
      <c r="F10" s="11"/>
      <c r="G10" s="108">
        <f>IFERROR(D10*ROUND(E10,2)*SUM(VLOOKUP(C10,Data!H:J,3,FALSE)/12)*F10,0)</f>
        <v>0</v>
      </c>
      <c r="H10" s="33"/>
      <c r="I10" s="25"/>
    </row>
    <row r="11" spans="1:9" x14ac:dyDescent="0.3">
      <c r="A11" s="10"/>
      <c r="B11" s="11"/>
      <c r="C11" s="10"/>
      <c r="D11" s="107" t="str">
        <f>IFERROR(VLOOKUP(C11,Data!H10:I25,2,FALSE),"Välj ersättningstyp i kolumn C")</f>
        <v>Välj ersättningstyp i kolumn C</v>
      </c>
      <c r="E11" s="63"/>
      <c r="F11" s="52"/>
      <c r="G11" s="108">
        <f>IFERROR(D11*ROUND(E11,2)*SUM(VLOOKUP(C11,Data!H:J,3,FALSE)/12)*F11,0)</f>
        <v>0</v>
      </c>
      <c r="H11" s="33"/>
      <c r="I11" s="26"/>
    </row>
    <row r="12" spans="1:9" x14ac:dyDescent="0.3">
      <c r="A12" s="11"/>
      <c r="B12" s="11"/>
      <c r="C12" s="10"/>
      <c r="D12" s="107" t="str">
        <f>IFERROR(VLOOKUP(C12,Data!H11:I26,2,FALSE),"Välj ersättningstyp i kolumn C")</f>
        <v>Välj ersättningstyp i kolumn C</v>
      </c>
      <c r="E12" s="63"/>
      <c r="F12" s="52"/>
      <c r="G12" s="108">
        <f>IFERROR(D12*ROUND(E12,2)*SUM(VLOOKUP(C12,Data!H:J,3,FALSE)/12)*F12,0)</f>
        <v>0</v>
      </c>
      <c r="H12" s="33"/>
      <c r="I12" s="26"/>
    </row>
    <row r="13" spans="1:9" x14ac:dyDescent="0.3">
      <c r="F13" s="53"/>
    </row>
    <row r="14" spans="1:9" ht="15" thickBot="1" x14ac:dyDescent="0.35">
      <c r="A14" s="14" t="s">
        <v>38</v>
      </c>
      <c r="B14" s="15"/>
      <c r="C14" s="15"/>
      <c r="D14" s="15"/>
      <c r="E14" s="15"/>
      <c r="F14" s="15"/>
      <c r="G14" s="19">
        <f>SUM(G3:G12)</f>
        <v>0</v>
      </c>
      <c r="H14" s="15"/>
    </row>
    <row r="16" spans="1:9" x14ac:dyDescent="0.3">
      <c r="A16" s="148" t="s">
        <v>122</v>
      </c>
      <c r="B16" s="148"/>
      <c r="C16" s="148"/>
      <c r="D16" s="148"/>
      <c r="E16" s="148"/>
      <c r="F16" s="148"/>
      <c r="G16" s="148"/>
      <c r="H16" s="148"/>
    </row>
    <row r="17" spans="1:8" x14ac:dyDescent="0.3">
      <c r="A17" s="96" t="s">
        <v>31</v>
      </c>
      <c r="B17" s="96" t="s">
        <v>47</v>
      </c>
      <c r="C17" s="96" t="s">
        <v>125</v>
      </c>
      <c r="D17" s="109" t="s">
        <v>124</v>
      </c>
      <c r="E17" s="110" t="s">
        <v>123</v>
      </c>
      <c r="F17" s="110" t="s">
        <v>78</v>
      </c>
      <c r="G17" s="110" t="s">
        <v>0</v>
      </c>
      <c r="H17" s="110" t="s">
        <v>41</v>
      </c>
    </row>
    <row r="18" spans="1:8" x14ac:dyDescent="0.3">
      <c r="A18" s="10"/>
      <c r="B18" s="11"/>
      <c r="C18" s="70">
        <v>1</v>
      </c>
      <c r="D18" s="107">
        <v>308</v>
      </c>
      <c r="E18" s="67"/>
      <c r="F18" s="67"/>
      <c r="G18" s="108">
        <f>ROUND(SUM(D18*C18)*E18*F18,0)</f>
        <v>0</v>
      </c>
      <c r="H18" s="33"/>
    </row>
    <row r="19" spans="1:8" x14ac:dyDescent="0.3">
      <c r="A19" s="10"/>
      <c r="B19" s="11"/>
      <c r="C19" s="70">
        <v>0.75</v>
      </c>
      <c r="D19" s="107">
        <v>308</v>
      </c>
      <c r="E19" s="67"/>
      <c r="F19" s="67"/>
      <c r="G19" s="108">
        <f t="shared" ref="G19:G21" si="0">ROUND(SUM(D19*C19)*E19*F19,0)</f>
        <v>0</v>
      </c>
      <c r="H19" s="33"/>
    </row>
    <row r="20" spans="1:8" x14ac:dyDescent="0.3">
      <c r="A20" s="10"/>
      <c r="B20" s="11"/>
      <c r="C20" s="70">
        <v>0.5</v>
      </c>
      <c r="D20" s="107">
        <v>308</v>
      </c>
      <c r="E20" s="67"/>
      <c r="F20" s="67"/>
      <c r="G20" s="108">
        <f t="shared" si="0"/>
        <v>0</v>
      </c>
      <c r="H20" s="33"/>
    </row>
    <row r="21" spans="1:8" x14ac:dyDescent="0.3">
      <c r="A21" s="10"/>
      <c r="B21" s="11"/>
      <c r="C21" s="70">
        <v>0.25</v>
      </c>
      <c r="D21" s="107">
        <v>308</v>
      </c>
      <c r="E21" s="67"/>
      <c r="F21" s="67"/>
      <c r="G21" s="108">
        <f t="shared" si="0"/>
        <v>0</v>
      </c>
      <c r="H21" s="33"/>
    </row>
    <row r="22" spans="1:8" x14ac:dyDescent="0.3">
      <c r="F22" s="53"/>
    </row>
    <row r="23" spans="1:8" ht="15" thickBot="1" x14ac:dyDescent="0.35">
      <c r="A23" s="14" t="s">
        <v>38</v>
      </c>
      <c r="B23" s="15"/>
      <c r="C23" s="15"/>
      <c r="D23" s="15"/>
      <c r="E23" s="15"/>
      <c r="F23" s="15"/>
      <c r="G23" s="19">
        <f>SUM(G18:G21)</f>
        <v>0</v>
      </c>
      <c r="H23" s="15"/>
    </row>
    <row r="24" spans="1:8" x14ac:dyDescent="0.3">
      <c r="H24" s="65"/>
    </row>
    <row r="25" spans="1:8" x14ac:dyDescent="0.3">
      <c r="H25" s="65" t="s">
        <v>87</v>
      </c>
    </row>
  </sheetData>
  <sheetProtection password="DF9A" sheet="1" objects="1" scenarios="1"/>
  <mergeCells count="2">
    <mergeCell ref="A16:H16"/>
    <mergeCell ref="A1:H1"/>
  </mergeCells>
  <phoneticPr fontId="19" type="noConversion"/>
  <dataValidations count="6">
    <dataValidation type="list" allowBlank="1" showInputMessage="1" showErrorMessage="1" errorTitle="Välj ett av alternativen" error="Tryck på avbryt-knappen,_x000a_välj därefter ett av alternativen_x000a_i rulllistan." sqref="C3:C12" xr:uid="{00000000-0002-0000-0600-000000000000}">
      <formula1>Enhetsslag_deltagarersättning</formula1>
    </dataValidation>
    <dataValidation type="list" allowBlank="1" showInputMessage="1" showErrorMessage="1" errorTitle="Välj ett av alternativen" error="Tryck på avbryt-knappen,_x000a_välj därefter ett av alternativen_x000a_i rulllistan." sqref="A3:A12 A18:A21" xr:uid="{00000000-0002-0000-0600-000001000000}">
      <formula1>Lista_Medfinansiarer</formula1>
    </dataValidation>
    <dataValidation type="whole" allowBlank="1" showInputMessage="1" showErrorMessage="1" errorTitle="Välj ett av alternativen" error="Tryck på avbryt-knappen,_x000a_välj därefter ett av alternativen_x000a_i rulllistan." sqref="D18:D21" xr:uid="{00000000-0002-0000-0600-000002000000}">
      <formula1>308</formula1>
      <formula2>308</formula2>
    </dataValidation>
    <dataValidation type="whole" allowBlank="1" showInputMessage="1" showErrorMessage="1" errorTitle="Endast heltal" error="Dagar anges som heltal" promptTitle="Ange antal dagar som heltal" sqref="E18:E21" xr:uid="{00000000-0002-0000-0600-000003000000}">
      <formula1>0</formula1>
      <formula2>10000000</formula2>
    </dataValidation>
    <dataValidation type="whole" allowBlank="1" showInputMessage="1" showErrorMessage="1" errorTitle="Endast heltal" error="Personer anges som heltal" promptTitle="Ange antal dagar som heltal" sqref="F18:F21" xr:uid="{00000000-0002-0000-0600-000004000000}">
      <formula1>0</formula1>
      <formula2>10000000</formula2>
    </dataValidation>
    <dataValidation type="list" allowBlank="1" showInputMessage="1" showErrorMessage="1" errorTitle="Endast procent tillåtet" error="Ange 25, 50, 75 alt. 100%. " sqref="C18:C21" xr:uid="{00000000-0002-0000-0600-000005000000}">
      <formula1>Etableringsersattnin_omfattning</formula1>
    </dataValidation>
  </dataValidations>
  <pageMargins left="0.75" right="0.75" top="1" bottom="1" header="0.5" footer="0.5"/>
  <pageSetup paperSize="9" scale="82" fitToHeight="0" orientation="landscape" horizontalDpi="4294967292" verticalDpi="4294967292" r:id="rId1"/>
  <rowBreaks count="1" manualBreakCount="1">
    <brk id="34" max="16383" man="1"/>
  </rowBreaks>
  <extLst>
    <ext xmlns:mx="http://schemas.microsoft.com/office/mac/excel/2008/main" uri="{64002731-A6B0-56B0-2670-7721B7C09600}">
      <mx:PLV Mode="0" OnePage="0" WScale="78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8">
    <pageSetUpPr fitToPage="1"/>
  </sheetPr>
  <dimension ref="A1:E20"/>
  <sheetViews>
    <sheetView workbookViewId="0">
      <selection activeCell="C16" sqref="C16"/>
    </sheetView>
  </sheetViews>
  <sheetFormatPr defaultColWidth="10.77734375" defaultRowHeight="14.4" x14ac:dyDescent="0.3"/>
  <cols>
    <col min="1" max="1" width="33" style="7" customWidth="1"/>
    <col min="2" max="2" width="21" style="7" customWidth="1"/>
    <col min="3" max="3" width="14.21875" style="7" bestFit="1" customWidth="1"/>
    <col min="4" max="4" width="46.5546875" style="7" customWidth="1"/>
    <col min="5" max="16384" width="10.77734375" style="7"/>
  </cols>
  <sheetData>
    <row r="1" spans="1:5" x14ac:dyDescent="0.3">
      <c r="A1" s="144" t="s">
        <v>5</v>
      </c>
      <c r="B1" s="144"/>
      <c r="C1" s="144"/>
      <c r="D1" s="144"/>
    </row>
    <row r="2" spans="1:5" x14ac:dyDescent="0.3">
      <c r="A2" s="111" t="s">
        <v>31</v>
      </c>
      <c r="B2" s="111" t="s">
        <v>47</v>
      </c>
      <c r="C2" s="111" t="s">
        <v>61</v>
      </c>
      <c r="D2" s="111" t="s">
        <v>41</v>
      </c>
    </row>
    <row r="3" spans="1:5" x14ac:dyDescent="0.3">
      <c r="A3" s="10"/>
      <c r="B3" s="49"/>
      <c r="C3" s="49"/>
      <c r="D3" s="33"/>
    </row>
    <row r="4" spans="1:5" x14ac:dyDescent="0.3">
      <c r="A4" s="10"/>
      <c r="B4" s="49"/>
      <c r="C4" s="49"/>
      <c r="D4" s="33"/>
    </row>
    <row r="5" spans="1:5" x14ac:dyDescent="0.3">
      <c r="A5" s="10"/>
      <c r="B5" s="49"/>
      <c r="C5" s="49"/>
      <c r="D5" s="33"/>
    </row>
    <row r="6" spans="1:5" x14ac:dyDescent="0.3">
      <c r="A6" s="10"/>
      <c r="B6" s="49"/>
      <c r="C6" s="49"/>
      <c r="D6" s="33"/>
    </row>
    <row r="7" spans="1:5" x14ac:dyDescent="0.3">
      <c r="A7" s="10"/>
      <c r="B7" s="49"/>
      <c r="C7" s="49"/>
      <c r="D7" s="33"/>
    </row>
    <row r="8" spans="1:5" x14ac:dyDescent="0.3">
      <c r="A8" s="10"/>
      <c r="B8" s="49"/>
      <c r="C8" s="49"/>
      <c r="D8" s="33"/>
    </row>
    <row r="9" spans="1:5" x14ac:dyDescent="0.3">
      <c r="A9" s="10"/>
      <c r="B9" s="49"/>
      <c r="C9" s="49"/>
      <c r="D9" s="33"/>
    </row>
    <row r="10" spans="1:5" x14ac:dyDescent="0.3">
      <c r="A10" s="10"/>
      <c r="B10" s="49"/>
      <c r="C10" s="49"/>
      <c r="D10" s="33"/>
    </row>
    <row r="12" spans="1:5" ht="15" thickBot="1" x14ac:dyDescent="0.35">
      <c r="A12" s="14" t="s">
        <v>38</v>
      </c>
      <c r="B12" s="14"/>
      <c r="C12" s="19">
        <f>SUM(C3:C10)</f>
        <v>0</v>
      </c>
      <c r="D12" s="15"/>
      <c r="E12" s="12"/>
    </row>
    <row r="13" spans="1:5" x14ac:dyDescent="0.3">
      <c r="A13" s="12"/>
      <c r="B13" s="12"/>
      <c r="C13" s="12"/>
      <c r="D13" s="12"/>
      <c r="E13" s="12"/>
    </row>
    <row r="14" spans="1:5" x14ac:dyDescent="0.3">
      <c r="A14" s="144" t="s">
        <v>6</v>
      </c>
      <c r="B14" s="144"/>
      <c r="C14" s="144"/>
      <c r="D14" s="144"/>
    </row>
    <row r="15" spans="1:5" x14ac:dyDescent="0.3">
      <c r="A15" s="111" t="s">
        <v>62</v>
      </c>
      <c r="B15" s="111" t="s">
        <v>44</v>
      </c>
      <c r="C15" s="111" t="s">
        <v>61</v>
      </c>
      <c r="D15" s="111" t="s">
        <v>41</v>
      </c>
    </row>
    <row r="16" spans="1:5" x14ac:dyDescent="0.3">
      <c r="A16" s="106" t="s">
        <v>7</v>
      </c>
      <c r="B16" s="106"/>
      <c r="C16" s="50"/>
      <c r="D16" s="33"/>
    </row>
    <row r="18" spans="1:4" ht="15" thickBot="1" x14ac:dyDescent="0.35">
      <c r="A18" s="14" t="s">
        <v>38</v>
      </c>
      <c r="B18" s="14"/>
      <c r="C18" s="19">
        <f>SUM(C16)</f>
        <v>0</v>
      </c>
      <c r="D18" s="15"/>
    </row>
    <row r="20" spans="1:4" x14ac:dyDescent="0.3">
      <c r="D20" s="65" t="s">
        <v>86</v>
      </c>
    </row>
  </sheetData>
  <sheetProtection algorithmName="SHA-512" hashValue="9GqE2LC4gcrrhtJZ1ly2BirY/lmEyz7kG2dsWPK6wT8U1hbtTamZ9jvSKUNUV+1YwtmqrBXmA4Wt24z1ch3B3Q==" saltValue="yMMo8ImmaVQKklwaePQLog==" spinCount="100000" sheet="1" objects="1" scenarios="1" formatColumns="0" formatRows="0"/>
  <mergeCells count="2">
    <mergeCell ref="A1:D1"/>
    <mergeCell ref="A14:D14"/>
  </mergeCells>
  <phoneticPr fontId="19" type="noConversion"/>
  <dataValidations count="1">
    <dataValidation type="list" allowBlank="1" showInputMessage="1" showErrorMessage="1" errorTitle="Välj ett av alternativen" error="Tryck på avbryt-knappen,_x000a_välj därefter ett av alternativen_x000a_i rulllistan." sqref="A3:A10" xr:uid="{00000000-0002-0000-0700-000000000000}">
      <formula1>Lista_Medfinansiarer</formula1>
    </dataValidation>
  </dataValidations>
  <pageMargins left="0.75" right="0.75" top="1" bottom="1" header="0.5" footer="0.5"/>
  <pageSetup paperSize="9" orientation="landscape" horizontalDpi="4294967292" verticalDpi="4294967292" r:id="rId1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12</vt:i4>
      </vt:variant>
      <vt:variant>
        <vt:lpstr>Namngivna områden</vt:lpstr>
      </vt:variant>
      <vt:variant>
        <vt:i4>13</vt:i4>
      </vt:variant>
    </vt:vector>
  </HeadingPairs>
  <TitlesOfParts>
    <vt:vector size="25" baseType="lpstr">
      <vt:lpstr>Generella inställningar</vt:lpstr>
      <vt:lpstr>Budgetöversikt</vt:lpstr>
      <vt:lpstr>Upphandlingsplan</vt:lpstr>
      <vt:lpstr>Planerings och analysfas</vt:lpstr>
      <vt:lpstr>Genomförandefas</vt:lpstr>
      <vt:lpstr>ERUF</vt:lpstr>
      <vt:lpstr>Offentligt bidrag i annat än p</vt:lpstr>
      <vt:lpstr>Offentlig finansierad ers. delt</vt:lpstr>
      <vt:lpstr>Offentliga kontanta medel</vt:lpstr>
      <vt:lpstr>Privata bidrag i annat än peng</vt:lpstr>
      <vt:lpstr>Privata kontanta medel</vt:lpstr>
      <vt:lpstr>Data</vt:lpstr>
      <vt:lpstr>Enhetsslag_deltagarersättning</vt:lpstr>
      <vt:lpstr>eruf</vt:lpstr>
      <vt:lpstr>Eruf_data</vt:lpstr>
      <vt:lpstr>Etableringsersattnin_omfattning</vt:lpstr>
      <vt:lpstr>Kostnadsslag</vt:lpstr>
      <vt:lpstr>Kostnadsslag_ERUF</vt:lpstr>
      <vt:lpstr>Kostnadsslag_Genomförandefas</vt:lpstr>
      <vt:lpstr>Lista_Medfinansiarer</vt:lpstr>
      <vt:lpstr>Lista_Regioner</vt:lpstr>
      <vt:lpstr>Timlonegrupp_PO1</vt:lpstr>
      <vt:lpstr>Timlonegrupp_PO2</vt:lpstr>
      <vt:lpstr>TimloneGruppNamn</vt:lpstr>
      <vt:lpstr>'Offentlig finansierad ers. delt'!Utskriftsområde</vt:lpstr>
    </vt:vector>
  </TitlesOfParts>
  <Company>ESF Rådet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hinin</dc:creator>
  <cp:lastModifiedBy>Tillberg Peter</cp:lastModifiedBy>
  <cp:lastPrinted>2017-09-08T11:42:57Z</cp:lastPrinted>
  <dcterms:created xsi:type="dcterms:W3CDTF">2014-11-20T12:09:08Z</dcterms:created>
  <dcterms:modified xsi:type="dcterms:W3CDTF">2019-04-23T12:18:31Z</dcterms:modified>
</cp:coreProperties>
</file>