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Filer att använda\Budgetmallar\"/>
    </mc:Choice>
  </mc:AlternateContent>
  <xr:revisionPtr revIDLastSave="0" documentId="13_ncr:8001_{2E950A5C-E89A-41B8-ABE5-FC6A506CC069}" xr6:coauthVersionLast="43" xr6:coauthVersionMax="43" xr10:uidLastSave="{00000000-0000-0000-0000-000000000000}"/>
  <workbookProtection workbookPassword="DF9A" lockStructure="1"/>
  <bookViews>
    <workbookView xWindow="2310" yWindow="1830" windowWidth="28800" windowHeight="15255" tabRatio="828" xr2:uid="{00000000-000D-0000-FFFF-FFFF00000000}"/>
  </bookViews>
  <sheets>
    <sheet name="Generella inställningar" sheetId="13" r:id="rId1"/>
    <sheet name="Budgetöversikt" sheetId="14" r:id="rId2"/>
    <sheet name="Planerings och analysfas" sheetId="1" r:id="rId3"/>
    <sheet name="Genomförandefas" sheetId="6" r:id="rId4"/>
    <sheet name="ERUF" sheetId="3" r:id="rId5"/>
    <sheet name="Offentligt bidrag i annat än p" sheetId="4" r:id="rId6"/>
    <sheet name="Offentlig finansierad ers. delt" sheetId="7" r:id="rId7"/>
    <sheet name="Offentliga kontanta medel" sheetId="8" r:id="rId8"/>
    <sheet name="Privata bidrag i annat än peng." sheetId="10" r:id="rId9"/>
    <sheet name="Privata kontanta medel" sheetId="11" r:id="rId10"/>
    <sheet name="Data" sheetId="5" r:id="rId11"/>
  </sheets>
  <definedNames>
    <definedName name="Enhetsslag_deltagarersättning">Data!$H$2:$H$17</definedName>
    <definedName name="eruf">Data!$O$2:$O$3</definedName>
    <definedName name="Eruf_data">Data!$O$2:$O$3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  <definedName name="_xlnm.Print_Area" localSheetId="6">'Offentlig finansierad ers. delt'!$A$1:$H$25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7" l="1"/>
  <c r="D11" i="7"/>
  <c r="D10" i="7"/>
  <c r="D9" i="7"/>
  <c r="D8" i="7"/>
  <c r="D7" i="7"/>
  <c r="D6" i="7"/>
  <c r="D5" i="7"/>
  <c r="D4" i="7"/>
  <c r="D3" i="7"/>
  <c r="G34" i="10"/>
  <c r="G33" i="10"/>
  <c r="G32" i="10"/>
  <c r="G31" i="10"/>
  <c r="G30" i="10"/>
  <c r="G29" i="10"/>
  <c r="G28" i="10"/>
  <c r="G27" i="10"/>
  <c r="G26" i="10"/>
  <c r="G25" i="10"/>
  <c r="G24" i="10"/>
  <c r="G23" i="10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G34" i="4"/>
  <c r="G33" i="4"/>
  <c r="G32" i="4"/>
  <c r="G31" i="4"/>
  <c r="G30" i="4"/>
  <c r="G29" i="4"/>
  <c r="G28" i="4"/>
  <c r="G27" i="4"/>
  <c r="G26" i="4"/>
  <c r="G25" i="4"/>
  <c r="G24" i="4"/>
  <c r="G23" i="4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D4" i="4"/>
  <c r="G4" i="4" s="1"/>
  <c r="D3" i="4"/>
  <c r="G3" i="4" s="1"/>
  <c r="G36" i="10" l="1"/>
  <c r="G36" i="4"/>
  <c r="C10" i="14" s="1"/>
  <c r="B4" i="1"/>
  <c r="D4" i="1" s="1"/>
  <c r="B5" i="1"/>
  <c r="D5" i="1" s="1"/>
  <c r="B6" i="1"/>
  <c r="D6" i="1" s="1"/>
  <c r="B7" i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B17" i="1"/>
  <c r="B18" i="1"/>
  <c r="B19" i="1"/>
  <c r="B20" i="1"/>
  <c r="B21" i="1"/>
  <c r="B22" i="1"/>
  <c r="B23" i="1"/>
  <c r="B24" i="1"/>
  <c r="B3" i="1"/>
  <c r="B17" i="6"/>
  <c r="D17" i="6" s="1"/>
  <c r="B16" i="6"/>
  <c r="D16" i="6" s="1"/>
  <c r="B14" i="6"/>
  <c r="D14" i="6" s="1"/>
  <c r="B15" i="6"/>
  <c r="D15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F30" i="3"/>
  <c r="D7" i="1"/>
  <c r="G18" i="7" l="1"/>
  <c r="G21" i="7"/>
  <c r="G20" i="7"/>
  <c r="G19" i="7"/>
  <c r="G4" i="7"/>
  <c r="F4" i="3"/>
  <c r="F5" i="3"/>
  <c r="F6" i="3"/>
  <c r="F7" i="3"/>
  <c r="F8" i="3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3" i="6"/>
  <c r="D3" i="6" s="1"/>
  <c r="D17" i="1"/>
  <c r="D18" i="1"/>
  <c r="D19" i="1"/>
  <c r="D20" i="1"/>
  <c r="D21" i="1"/>
  <c r="D22" i="1"/>
  <c r="D23" i="1"/>
  <c r="D24" i="1"/>
  <c r="D3" i="1"/>
  <c r="G5" i="7"/>
  <c r="G6" i="7"/>
  <c r="G7" i="7"/>
  <c r="G8" i="7"/>
  <c r="G9" i="7"/>
  <c r="G10" i="7"/>
  <c r="G11" i="7"/>
  <c r="G12" i="7"/>
  <c r="G3" i="7"/>
  <c r="D26" i="1"/>
  <c r="D27" i="1"/>
  <c r="D28" i="1"/>
  <c r="D29" i="1"/>
  <c r="D30" i="1"/>
  <c r="D31" i="1"/>
  <c r="D36" i="6"/>
  <c r="F3" i="3"/>
  <c r="F10" i="3"/>
  <c r="F11" i="3"/>
  <c r="C9" i="8"/>
  <c r="C12" i="14" s="1"/>
  <c r="C15" i="8"/>
  <c r="C13" i="14"/>
  <c r="C9" i="11"/>
  <c r="C15" i="14"/>
  <c r="C16" i="11"/>
  <c r="C16" i="14"/>
  <c r="D38" i="1"/>
  <c r="D5" i="13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27" i="6"/>
  <c r="D28" i="6"/>
  <c r="D29" i="6"/>
  <c r="D30" i="6"/>
  <c r="D31" i="6"/>
  <c r="D32" i="6"/>
  <c r="D33" i="6"/>
  <c r="D34" i="6"/>
  <c r="D35" i="6"/>
  <c r="D37" i="6"/>
  <c r="D38" i="6"/>
  <c r="D39" i="6"/>
  <c r="D40" i="6"/>
  <c r="D41" i="6"/>
  <c r="D42" i="6"/>
  <c r="D43" i="6"/>
  <c r="D44" i="6"/>
  <c r="D45" i="6"/>
  <c r="D46" i="6"/>
  <c r="D47" i="6"/>
  <c r="D48" i="6"/>
  <c r="F12" i="3"/>
  <c r="F13" i="3"/>
  <c r="F14" i="3"/>
  <c r="F15" i="3"/>
  <c r="F16" i="3"/>
  <c r="F17" i="3"/>
  <c r="F18" i="3"/>
  <c r="F19" i="3"/>
  <c r="F20" i="3"/>
  <c r="F21" i="3"/>
  <c r="C8" i="14"/>
  <c r="G23" i="7" l="1"/>
  <c r="C7" i="14"/>
  <c r="F22" i="3"/>
  <c r="F24" i="3" s="1"/>
  <c r="C5" i="14" s="1"/>
  <c r="G14" i="7"/>
  <c r="C11" i="14" s="1"/>
  <c r="D49" i="6"/>
  <c r="D51" i="6" s="1"/>
  <c r="C4" i="14" s="1"/>
  <c r="C14" i="14"/>
  <c r="D48" i="1"/>
  <c r="D50" i="1" s="1"/>
  <c r="C3" i="14" s="1"/>
  <c r="C17" i="14" l="1"/>
  <c r="C6" i="14"/>
  <c r="C9" i="14" s="1"/>
  <c r="C18" i="14" l="1"/>
  <c r="C20" i="14" s="1"/>
  <c r="C19" i="14" l="1"/>
</calcChain>
</file>

<file path=xl/sharedStrings.xml><?xml version="1.0" encoding="utf-8"?>
<sst xmlns="http://schemas.openxmlformats.org/spreadsheetml/2006/main" count="241" uniqueCount="144">
  <si>
    <t>Belopp</t>
  </si>
  <si>
    <t>Externa  tjänster</t>
  </si>
  <si>
    <t>Lokaler och administration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</si>
  <si>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</si>
  <si>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</si>
  <si>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</si>
  <si>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</si>
  <si>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</si>
  <si>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</si>
  <si>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</si>
  <si>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</si>
  <si>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</si>
  <si>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</si>
  <si>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</si>
  <si>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</si>
  <si>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</si>
  <si>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</si>
  <si>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</si>
  <si>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</si>
  <si>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</si>
  <si>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</si>
  <si>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</si>
  <si>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</si>
  <si>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</si>
  <si>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</si>
  <si>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</si>
  <si>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</si>
  <si>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</si>
  <si>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</si>
  <si>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</si>
  <si>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</si>
  <si>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</si>
  <si>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</si>
  <si>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</si>
  <si>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</si>
  <si>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</si>
  <si>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Budgetmodell: Enhetsberäknade personalkostnader + schablon indirekta kostnader 15% + övriga kostnader till faktiska kostnader + enhetsberäknad deltagarersättning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</si>
  <si>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</si>
  <si>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</si>
  <si>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</si>
  <si>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</si>
  <si>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</si>
  <si>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</si>
  <si>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</si>
  <si>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</si>
  <si>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Steg 3: Ange budgeterade intäkter inom planerings och analysfas</t>
  </si>
  <si>
    <t>Steg 4: Ange budgeterade intäkter inom genomförandefasen</t>
  </si>
  <si>
    <t>Steg 5: Ange budgeterade intäkter inom ERUF</t>
  </si>
  <si>
    <t>Avgår intäkter</t>
  </si>
  <si>
    <t>Steg 2: Fyll i flikar som är aktuella för din ansökan</t>
  </si>
  <si>
    <t>Steg 1: I listan till höger väljer du region för timprisuträkning (personal)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</si>
  <si>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</si>
  <si>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</si>
  <si>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</si>
  <si>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</si>
  <si>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</si>
  <si>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</si>
  <si>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</si>
  <si>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</si>
  <si>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</si>
  <si>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</si>
  <si>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</si>
  <si>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</si>
  <si>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</si>
  <si>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</si>
  <si>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</si>
  <si>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</si>
  <si>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</si>
  <si>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</si>
  <si>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</si>
  <si>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</si>
  <si>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</si>
  <si>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</si>
  <si>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</si>
  <si>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</si>
  <si>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</si>
  <si>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</si>
  <si>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</si>
  <si>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1 (Planerings och analysfas)</t>
  </si>
  <si>
    <t>Kostnader socialfonden 2 (Genomförandefas)</t>
  </si>
  <si>
    <t>Budgeterad medfinansiering från projektet</t>
  </si>
  <si>
    <t xml:space="preserve">Steg 6: Se fliken "Budgetöversikt" för summeringar 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</si>
  <si>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</si>
  <si>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</si>
  <si>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</si>
  <si>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</si>
  <si>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</si>
  <si>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</si>
  <si>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</si>
  <si>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</si>
  <si>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</si>
  <si>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</si>
  <si>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</si>
  <si>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</si>
  <si>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</si>
  <si>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</si>
  <si>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</si>
  <si>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</si>
  <si>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4/10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</si>
  <si>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</si>
  <si>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</si>
  <si>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</si>
  <si>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</si>
  <si>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</si>
  <si>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</si>
  <si>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</si>
  <si>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</si>
  <si>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</si>
  <si>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</si>
  <si>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</si>
  <si>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</si>
  <si>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</si>
  <si>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</si>
  <si>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</si>
  <si>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</si>
  <si>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</si>
  <si>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</si>
  <si>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</si>
  <si>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</si>
  <si>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</si>
  <si>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</si>
  <si>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</si>
  <si>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</si>
  <si>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</si>
  <si>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</si>
  <si>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</si>
  <si>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</si>
  <si>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</si>
  <si>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</si>
  <si>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</si>
  <si>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</si>
  <si>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</si>
  <si>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</si>
  <si>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</si>
  <si>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</si>
  <si>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</si>
  <si>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</si>
  <si>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</si>
  <si>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</si>
  <si>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</si>
  <si>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</si>
  <si>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Extra tjänster</t>
  </si>
  <si>
    <t>Introduktionsjobb</t>
  </si>
  <si>
    <t>Lönebidrag för utv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</si>
</sst>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11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3" borderId="2" xfId="0" applyFont="1" applyFill="1" applyBorder="1" applyAlignment="1" applyProtection="1">
      <protection hidden="1"/>
    </xf>
    <xf numFmtId="0" fontId="6" fillId="0" borderId="0" xfId="0" applyFont="1"/>
    <xf numFmtId="3" fontId="7" fillId="6" borderId="2" xfId="0" applyNumberFormat="1" applyFont="1" applyFill="1" applyBorder="1" applyProtection="1">
      <protection locked="0"/>
    </xf>
    <xf numFmtId="0" fontId="8" fillId="0" borderId="2" xfId="0" applyFont="1" applyFill="1" applyBorder="1" applyAlignment="1" applyProtection="1">
      <protection hidden="1"/>
    </xf>
    <xf numFmtId="3" fontId="7" fillId="0" borderId="2" xfId="0" applyNumberFormat="1" applyFont="1" applyFill="1" applyBorder="1" applyProtection="1">
      <protection hidden="1"/>
    </xf>
    <xf numFmtId="164" fontId="1" fillId="3" borderId="2" xfId="0" applyNumberFormat="1" applyFont="1" applyFill="1" applyBorder="1" applyAlignment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0" fontId="8" fillId="0" borderId="6" xfId="0" applyFont="1" applyFill="1" applyBorder="1" applyAlignment="1" applyProtection="1">
      <alignment vertical="top"/>
      <protection hidden="1"/>
    </xf>
    <xf numFmtId="3" fontId="6" fillId="0" borderId="6" xfId="0" applyNumberFormat="1" applyFont="1" applyFill="1" applyBorder="1" applyProtection="1">
      <protection hidden="1"/>
    </xf>
    <xf numFmtId="0" fontId="8" fillId="0" borderId="4" xfId="0" applyFont="1" applyFill="1" applyBorder="1" applyAlignment="1" applyProtection="1">
      <alignment vertical="top"/>
      <protection hidden="1"/>
    </xf>
    <xf numFmtId="3" fontId="6" fillId="0" borderId="3" xfId="0" applyNumberFormat="1" applyFont="1" applyBorder="1"/>
    <xf numFmtId="0" fontId="8" fillId="0" borderId="3" xfId="0" applyFont="1" applyFill="1" applyBorder="1" applyAlignment="1" applyProtection="1">
      <alignment vertical="top"/>
      <protection hidden="1"/>
    </xf>
    <xf numFmtId="10" fontId="1" fillId="3" borderId="2" xfId="0" applyNumberFormat="1" applyFont="1" applyFill="1" applyBorder="1" applyAlignment="1" applyProtection="1">
      <protection hidden="1"/>
    </xf>
    <xf numFmtId="0" fontId="9" fillId="3" borderId="2" xfId="0" applyFont="1" applyFill="1" applyBorder="1" applyAlignment="1" applyProtection="1">
      <protection hidden="1"/>
    </xf>
    <xf numFmtId="3" fontId="9" fillId="3" borderId="2" xfId="0" applyNumberFormat="1" applyFont="1" applyFill="1" applyBorder="1" applyAlignment="1" applyProtection="1">
      <protection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6" borderId="2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vertical="top"/>
      <protection hidden="1"/>
    </xf>
    <xf numFmtId="3" fontId="11" fillId="4" borderId="2" xfId="0" applyNumberFormat="1" applyFont="1" applyFill="1" applyBorder="1" applyAlignment="1" applyProtection="1">
      <alignment vertical="center"/>
      <protection hidden="1"/>
    </xf>
    <xf numFmtId="164" fontId="10" fillId="0" borderId="0" xfId="1" applyNumberFormat="1" applyFont="1" applyFill="1" applyBorder="1"/>
    <xf numFmtId="0" fontId="10" fillId="6" borderId="2" xfId="0" applyFont="1" applyFill="1" applyBorder="1" applyProtection="1">
      <protection locked="0"/>
    </xf>
    <xf numFmtId="0" fontId="10" fillId="6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3" fontId="13" fillId="4" borderId="2" xfId="0" applyNumberFormat="1" applyFont="1" applyFill="1" applyBorder="1" applyProtection="1">
      <protection hidden="1"/>
    </xf>
    <xf numFmtId="0" fontId="12" fillId="6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164" fontId="12" fillId="3" borderId="2" xfId="0" applyNumberFormat="1" applyFont="1" applyFill="1" applyBorder="1"/>
    <xf numFmtId="49" fontId="9" fillId="3" borderId="2" xfId="0" applyNumberFormat="1" applyFont="1" applyFill="1" applyBorder="1" applyAlignment="1" applyProtection="1">
      <protection hidden="1"/>
    </xf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6" fillId="3" borderId="2" xfId="0" applyFont="1" applyFill="1" applyBorder="1" applyAlignment="1" applyProtection="1">
      <protection hidden="1"/>
    </xf>
    <xf numFmtId="0" fontId="12" fillId="6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9" fillId="3" borderId="2" xfId="0" applyNumberFormat="1" applyFont="1" applyFill="1" applyBorder="1" applyAlignment="1" applyProtection="1">
      <alignment vertical="top" wrapText="1"/>
      <protection hidden="1"/>
    </xf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3" fillId="4" borderId="2" xfId="0" applyNumberFormat="1" applyFont="1" applyFill="1" applyBorder="1" applyAlignment="1" applyProtection="1">
      <alignment vertical="top" wrapText="1"/>
      <protection hidden="1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8" borderId="2" xfId="0" applyFont="1" applyFill="1" applyBorder="1"/>
    <xf numFmtId="0" fontId="12" fillId="8" borderId="1" xfId="0" applyFont="1" applyFill="1" applyBorder="1"/>
    <xf numFmtId="0" fontId="12" fillId="9" borderId="2" xfId="0" applyFont="1" applyFill="1" applyBorder="1"/>
    <xf numFmtId="0" fontId="12" fillId="9" borderId="1" xfId="0" applyFont="1" applyFill="1" applyBorder="1"/>
    <xf numFmtId="0" fontId="10" fillId="8" borderId="2" xfId="0" applyFont="1" applyFill="1" applyBorder="1"/>
    <xf numFmtId="0" fontId="10" fillId="8" borderId="1" xfId="0" applyFont="1" applyFill="1" applyBorder="1"/>
    <xf numFmtId="0" fontId="10" fillId="9" borderId="2" xfId="0" applyFont="1" applyFill="1" applyBorder="1"/>
    <xf numFmtId="9" fontId="11" fillId="8" borderId="1" xfId="0" applyNumberFormat="1" applyFont="1" applyFill="1" applyBorder="1" applyAlignment="1" applyProtection="1">
      <protection hidden="1"/>
    </xf>
    <xf numFmtId="0" fontId="10" fillId="9" borderId="1" xfId="0" applyFont="1" applyFill="1" applyBorder="1"/>
    <xf numFmtId="164" fontId="10" fillId="8" borderId="2" xfId="0" applyNumberFormat="1" applyFont="1" applyFill="1" applyBorder="1"/>
    <xf numFmtId="0" fontId="10" fillId="8" borderId="2" xfId="0" applyFont="1" applyFill="1" applyBorder="1" applyAlignment="1">
      <alignment wrapText="1"/>
    </xf>
    <xf numFmtId="0" fontId="11" fillId="8" borderId="2" xfId="0" applyFont="1" applyFill="1" applyBorder="1" applyAlignment="1" applyProtection="1">
      <protection hidden="1"/>
    </xf>
    <xf numFmtId="3" fontId="11" fillId="6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1" fillId="4" borderId="2" xfId="0" applyNumberFormat="1" applyFont="1" applyFill="1" applyBorder="1" applyAlignment="1" applyProtection="1">
      <alignment vertical="center"/>
    </xf>
    <xf numFmtId="3" fontId="10" fillId="0" borderId="2" xfId="0" applyNumberFormat="1" applyFont="1" applyBorder="1" applyProtection="1">
      <protection locked="0"/>
    </xf>
    <xf numFmtId="0" fontId="11" fillId="4" borderId="2" xfId="0" applyFont="1" applyFill="1" applyBorder="1" applyAlignment="1" applyProtection="1">
      <alignment vertical="top"/>
    </xf>
    <xf numFmtId="0" fontId="10" fillId="6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0" fillId="4" borderId="2" xfId="0" applyNumberFormat="1" applyFont="1" applyFill="1" applyBorder="1" applyProtection="1"/>
    <xf numFmtId="3" fontId="11" fillId="4" borderId="2" xfId="0" applyNumberFormat="1" applyFont="1" applyFill="1" applyBorder="1" applyAlignment="1" applyProtection="1">
      <alignment horizontal="right"/>
    </xf>
    <xf numFmtId="0" fontId="14" fillId="7" borderId="8" xfId="0" applyFont="1" applyFill="1" applyBorder="1" applyProtection="1">
      <protection locked="0"/>
    </xf>
    <xf numFmtId="3" fontId="14" fillId="7" borderId="9" xfId="0" applyNumberFormat="1" applyFont="1" applyFill="1" applyBorder="1" applyAlignment="1" applyProtection="1">
      <alignment wrapText="1"/>
      <protection locked="0"/>
    </xf>
    <xf numFmtId="10" fontId="14" fillId="7" borderId="9" xfId="0" applyNumberFormat="1" applyFont="1" applyFill="1" applyBorder="1" applyAlignment="1" applyProtection="1">
      <alignment wrapText="1"/>
      <protection locked="0"/>
    </xf>
    <xf numFmtId="0" fontId="14" fillId="7" borderId="9" xfId="0" applyFont="1" applyFill="1" applyBorder="1" applyAlignment="1" applyProtection="1">
      <alignment wrapText="1"/>
      <protection locked="0"/>
    </xf>
    <xf numFmtId="0" fontId="14" fillId="7" borderId="9" xfId="0" applyFont="1" applyFill="1" applyBorder="1" applyProtection="1">
      <protection locked="0"/>
    </xf>
    <xf numFmtId="3" fontId="14" fillId="5" borderId="9" xfId="0" applyNumberFormat="1" applyFont="1" applyFill="1" applyBorder="1" applyAlignment="1" applyProtection="1">
      <alignment vertical="center"/>
    </xf>
    <xf numFmtId="3" fontId="14" fillId="5" borderId="9" xfId="0" applyNumberFormat="1" applyFont="1" applyFill="1" applyBorder="1" applyAlignment="1" applyProtection="1">
      <alignment horizontal="right"/>
    </xf>
    <xf numFmtId="3" fontId="13" fillId="4" borderId="2" xfId="0" applyNumberFormat="1" applyFont="1" applyFill="1" applyBorder="1" applyProtection="1"/>
    <xf numFmtId="49" fontId="9" fillId="3" borderId="2" xfId="0" applyNumberFormat="1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protection hidden="1"/>
    </xf>
    <xf numFmtId="3" fontId="13" fillId="4" borderId="2" xfId="0" applyNumberFormat="1" applyFont="1" applyFill="1" applyBorder="1" applyAlignment="1" applyProtection="1">
      <alignment vertical="center"/>
      <protection hidden="1"/>
    </xf>
    <xf numFmtId="3" fontId="13" fillId="4" borderId="2" xfId="0" applyNumberFormat="1" applyFont="1" applyFill="1" applyBorder="1" applyAlignment="1" applyProtection="1">
      <alignment vertical="top" wrapText="1"/>
      <protection hidden="1"/>
    </xf>
    <xf numFmtId="0" fontId="7" fillId="6" borderId="2" xfId="0" applyNumberFormat="1" applyFont="1" applyFill="1" applyBorder="1" applyAlignment="1" applyProtection="1">
      <alignment vertical="top" wrapText="1"/>
      <protection locked="0"/>
    </xf>
    <xf numFmtId="0" fontId="10" fillId="8" borderId="14" xfId="0" applyFont="1" applyFill="1" applyBorder="1"/>
    <xf numFmtId="2" fontId="11" fillId="6" borderId="2" xfId="0" applyNumberFormat="1" applyFont="1" applyFill="1" applyBorder="1" applyAlignment="1" applyProtection="1">
      <protection locked="0"/>
    </xf>
    <xf numFmtId="2" fontId="10" fillId="6" borderId="2" xfId="0" applyNumberFormat="1" applyFont="1" applyFill="1" applyBorder="1" applyProtection="1">
      <protection locked="0"/>
    </xf>
    <xf numFmtId="2" fontId="10" fillId="6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0" fontId="6" fillId="6" borderId="15" xfId="0" applyFont="1" applyFill="1" applyBorder="1" applyProtection="1">
      <protection locked="0"/>
    </xf>
    <xf numFmtId="3" fontId="13" fillId="4" borderId="8" xfId="0" applyNumberFormat="1" applyFont="1" applyFill="1" applyBorder="1" applyAlignment="1" applyProtection="1">
      <alignment vertical="top" wrapText="1"/>
      <protection hidden="1"/>
    </xf>
    <xf numFmtId="3" fontId="18" fillId="4" borderId="2" xfId="0" applyNumberFormat="1" applyFont="1" applyFill="1" applyBorder="1" applyAlignment="1" applyProtection="1">
      <alignment vertical="top" wrapText="1"/>
      <protection hidden="1"/>
    </xf>
    <xf numFmtId="1" fontId="10" fillId="6" borderId="2" xfId="0" applyNumberFormat="1" applyFont="1" applyFill="1" applyBorder="1" applyProtection="1">
      <protection locked="0"/>
    </xf>
    <xf numFmtId="0" fontId="20" fillId="10" borderId="14" xfId="0" applyFont="1" applyFill="1" applyBorder="1"/>
    <xf numFmtId="9" fontId="21" fillId="10" borderId="14" xfId="0" applyNumberFormat="1" applyFont="1" applyFill="1" applyBorder="1"/>
    <xf numFmtId="9" fontId="10" fillId="6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9" borderId="14" xfId="0" applyFont="1" applyFill="1" applyBorder="1"/>
    <xf numFmtId="9" fontId="10" fillId="0" borderId="0" xfId="0" applyNumberFormat="1" applyFont="1"/>
    <xf numFmtId="9" fontId="14" fillId="5" borderId="9" xfId="0" applyNumberFormat="1" applyFont="1" applyFill="1" applyBorder="1" applyAlignment="1" applyProtection="1">
      <alignment vertical="center"/>
      <protection locked="0"/>
    </xf>
    <xf numFmtId="1" fontId="11" fillId="6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0" fontId="10" fillId="0" borderId="2" xfId="0" applyFont="1" applyFill="1" applyBorder="1" applyProtection="1">
      <protection locked="0"/>
    </xf>
    <xf numFmtId="0" fontId="10" fillId="0" borderId="16" xfId="0" applyFont="1" applyBorder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5" fillId="0" borderId="0" xfId="0" applyFont="1"/>
    <xf numFmtId="0" fontId="12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9" fillId="3" borderId="1" xfId="0" applyFont="1" applyFill="1" applyBorder="1" applyAlignment="1" applyProtection="1">
      <alignment horizontal="left"/>
      <protection hidden="1"/>
    </xf>
    <xf numFmtId="0" fontId="9" fillId="3" borderId="16" xfId="0" applyFont="1" applyFill="1" applyBorder="1" applyAlignment="1" applyProtection="1">
      <alignment horizontal="left"/>
      <protection hidden="1"/>
    </xf>
    <xf numFmtId="0" fontId="10" fillId="6" borderId="1" xfId="0" applyFont="1" applyFill="1" applyBorder="1" applyAlignment="1" applyProtection="1">
      <alignment horizontal="left"/>
      <protection locked="0"/>
    </xf>
    <xf numFmtId="0" fontId="10" fillId="6" borderId="16" xfId="0" applyFont="1" applyFill="1" applyBorder="1" applyAlignment="1" applyProtection="1">
      <alignment horizontal="left"/>
      <protection locked="0"/>
    </xf>
  </cellXfs>
  <cellStyles count="411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68292</xdr:colOff>
      <xdr:row>1</xdr:row>
      <xdr:rowOff>26599</xdr:rowOff>
    </xdr:from>
    <xdr:to>
      <xdr:col>2</xdr:col>
      <xdr:colOff>2048774</xdr:colOff>
      <xdr:row>1</xdr:row>
      <xdr:rowOff>929545</xdr:rowOff>
    </xdr:to>
    <xdr:pic>
      <xdr:nvPicPr>
        <xdr:cNvPr id="11265" name="Bildobjekt 8" descr="EU-flagga och slogan.png">
          <a:extLst>
            <a:ext uri="{FF2B5EF4-FFF2-40B4-BE49-F238E27FC236}">
              <a16:creationId xmlns:a16="http://schemas.microsoft.com/office/drawing/2014/main" id="{00000000-0008-0000-00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292" y="224288"/>
          <a:ext cx="5718595" cy="902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66676</xdr:rowOff>
    </xdr:from>
    <xdr:to>
      <xdr:col>4</xdr:col>
      <xdr:colOff>70158</xdr:colOff>
      <xdr:row>26</xdr:row>
      <xdr:rowOff>47626</xdr:rowOff>
    </xdr:to>
    <xdr:pic>
      <xdr:nvPicPr>
        <xdr:cNvPr id="12289" name="Bildobjekt 8" descr="EU-flagga och slogan.png">
          <a:extLst>
            <a:ext uri="{FF2B5EF4-FFF2-40B4-BE49-F238E27FC236}">
              <a16:creationId xmlns:a16="http://schemas.microsoft.com/office/drawing/2014/main" id="{00000000-0008-0000-09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3895726"/>
          <a:ext cx="7051983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12"/>
  <sheetViews>
    <sheetView tabSelected="1" zoomScale="106" zoomScaleNormal="106" zoomScalePageLayoutView="106" workbookViewId="0">
      <selection activeCell="C5" sqref="C5"/>
    </sheetView>
  </sheetViews>
  <sheetFormatPr defaultColWidth="10.88671875" defaultRowHeight="15.6" x14ac:dyDescent="0.3"/>
  <cols>
    <col min="1" max="1" width="1.6640625" style="2" customWidth="1"/>
    <col min="2" max="2" width="66.44140625" style="2" customWidth="1"/>
    <col min="3" max="3" width="26.6640625" style="2" customWidth="1"/>
    <col min="4" max="4" width="50.88671875" style="2" customWidth="1"/>
    <col min="5" max="5" width="2" style="2" customWidth="1"/>
    <col min="6" max="16384" width="10.88671875" style="2"/>
  </cols>
  <sheetData>
    <row r="1" spans="2:5" x14ac:dyDescent="0.3">
      <c r="B1" s="115"/>
      <c r="C1" s="115"/>
      <c r="D1" s="115"/>
      <c r="E1" s="115"/>
    </row>
    <row r="2" spans="2:5" ht="75.75" customHeight="1" x14ac:dyDescent="0.3"/>
    <row r="3" spans="2:5" ht="19.5" customHeight="1" x14ac:dyDescent="0.3">
      <c r="B3" s="94" t="s">
        <v>36</v>
      </c>
    </row>
    <row r="4" spans="2:5" x14ac:dyDescent="0.3">
      <c r="B4" s="86" t="s">
        <v>59</v>
      </c>
      <c r="C4" s="1" t="s">
        <v>52</v>
      </c>
      <c r="D4" s="86" t="s">
        <v>43</v>
      </c>
    </row>
    <row r="5" spans="2:5" x14ac:dyDescent="0.3">
      <c r="B5" s="87" t="s">
        <v>50</v>
      </c>
      <c r="C5" s="97"/>
      <c r="D5" s="99" t="e">
        <f>VLOOKUP(C5,Data!A2:C5,3)</f>
        <v>#N/A</v>
      </c>
    </row>
    <row r="6" spans="2:5" x14ac:dyDescent="0.3">
      <c r="B6" s="87" t="s">
        <v>49</v>
      </c>
      <c r="C6" s="87"/>
      <c r="D6" s="98"/>
    </row>
    <row r="7" spans="2:5" x14ac:dyDescent="0.3">
      <c r="B7" s="87" t="s">
        <v>45</v>
      </c>
      <c r="C7" s="3"/>
      <c r="D7" s="89"/>
    </row>
    <row r="8" spans="2:5" x14ac:dyDescent="0.3">
      <c r="B8" s="87" t="s">
        <v>46</v>
      </c>
      <c r="C8" s="3"/>
      <c r="D8" s="89"/>
    </row>
    <row r="9" spans="2:5" x14ac:dyDescent="0.3">
      <c r="B9" s="87" t="s">
        <v>47</v>
      </c>
      <c r="C9" s="3"/>
      <c r="D9" s="89"/>
    </row>
    <row r="10" spans="2:5" x14ac:dyDescent="0.3">
      <c r="B10" s="87" t="s">
        <v>81</v>
      </c>
      <c r="C10" s="87"/>
      <c r="D10" s="88"/>
    </row>
    <row r="12" spans="2:5" x14ac:dyDescent="0.3">
      <c r="D12" s="18" t="s">
        <v>101</v>
      </c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1" orientation="landscape" horizontalDpi="4294967292" verticalDpi="4294967292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18"/>
  <sheetViews>
    <sheetView workbookViewId="0">
      <selection activeCell="C10" sqref="C10"/>
    </sheetView>
  </sheetViews>
  <sheetFormatPr defaultColWidth="10.88671875" defaultRowHeight="14.4" x14ac:dyDescent="0.3"/>
  <cols>
    <col min="1" max="1" width="41.44140625" style="18" bestFit="1" customWidth="1"/>
    <col min="2" max="2" width="20.44140625" style="18" customWidth="1"/>
    <col min="3" max="3" width="14.109375" style="18" bestFit="1" customWidth="1"/>
    <col min="4" max="4" width="30.109375" style="18" customWidth="1"/>
    <col min="5" max="16384" width="10.88671875" style="18"/>
  </cols>
  <sheetData>
    <row r="1" spans="1:5" x14ac:dyDescent="0.3">
      <c r="A1" s="116" t="s">
        <v>11</v>
      </c>
      <c r="B1" s="116"/>
      <c r="C1" s="116"/>
      <c r="D1" s="116"/>
    </row>
    <row r="2" spans="1:5" x14ac:dyDescent="0.3">
      <c r="A2" s="43" t="s">
        <v>73</v>
      </c>
      <c r="B2" s="43" t="s">
        <v>54</v>
      </c>
      <c r="C2" s="43" t="s">
        <v>68</v>
      </c>
      <c r="D2" s="43" t="s">
        <v>43</v>
      </c>
    </row>
    <row r="3" spans="1:5" x14ac:dyDescent="0.3">
      <c r="A3" s="23"/>
      <c r="B3" s="23"/>
      <c r="C3" s="68"/>
      <c r="D3" s="51"/>
    </row>
    <row r="4" spans="1:5" x14ac:dyDescent="0.3">
      <c r="A4" s="23"/>
      <c r="B4" s="23"/>
      <c r="C4" s="68"/>
      <c r="D4" s="51"/>
    </row>
    <row r="5" spans="1:5" x14ac:dyDescent="0.3">
      <c r="A5" s="23"/>
      <c r="B5" s="23"/>
      <c r="C5" s="68"/>
      <c r="D5" s="51"/>
    </row>
    <row r="6" spans="1:5" x14ac:dyDescent="0.3">
      <c r="A6" s="23"/>
      <c r="B6" s="23"/>
      <c r="C6" s="68"/>
      <c r="D6" s="51"/>
    </row>
    <row r="7" spans="1:5" x14ac:dyDescent="0.3">
      <c r="A7" s="23"/>
      <c r="B7" s="23"/>
      <c r="C7" s="68"/>
      <c r="D7" s="51"/>
    </row>
    <row r="9" spans="1:5" ht="15" thickBot="1" x14ac:dyDescent="0.35">
      <c r="A9" s="28" t="s">
        <v>40</v>
      </c>
      <c r="B9" s="28"/>
      <c r="C9" s="33">
        <f>SUM(C3:C7)</f>
        <v>0</v>
      </c>
      <c r="D9" s="29"/>
      <c r="E9" s="25"/>
    </row>
    <row r="10" spans="1:5" x14ac:dyDescent="0.3">
      <c r="A10" s="44"/>
      <c r="B10" s="44"/>
      <c r="C10" s="45"/>
      <c r="D10" s="45"/>
      <c r="E10" s="25"/>
    </row>
    <row r="11" spans="1:5" x14ac:dyDescent="0.3">
      <c r="A11" s="116" t="s">
        <v>70</v>
      </c>
      <c r="B11" s="116"/>
      <c r="C11" s="116"/>
      <c r="D11" s="116"/>
    </row>
    <row r="12" spans="1:5" x14ac:dyDescent="0.3">
      <c r="A12" s="43" t="s">
        <v>69</v>
      </c>
      <c r="B12" s="43" t="s">
        <v>51</v>
      </c>
      <c r="C12" s="43" t="s">
        <v>68</v>
      </c>
      <c r="D12" s="43" t="s">
        <v>43</v>
      </c>
    </row>
    <row r="13" spans="1:5" x14ac:dyDescent="0.3">
      <c r="A13" s="70" t="s">
        <v>9</v>
      </c>
      <c r="B13" s="70"/>
      <c r="C13" s="71"/>
      <c r="D13" s="51"/>
    </row>
    <row r="14" spans="1:5" x14ac:dyDescent="0.3">
      <c r="A14" s="70" t="s">
        <v>12</v>
      </c>
      <c r="B14" s="70"/>
      <c r="C14" s="69"/>
      <c r="D14" s="51"/>
    </row>
    <row r="15" spans="1:5" x14ac:dyDescent="0.3">
      <c r="A15" s="46"/>
      <c r="B15" s="47"/>
    </row>
    <row r="16" spans="1:5" ht="15" thickBot="1" x14ac:dyDescent="0.35">
      <c r="A16" s="28" t="s">
        <v>40</v>
      </c>
      <c r="B16" s="28"/>
      <c r="C16" s="33">
        <f>SUM(C13:C14)</f>
        <v>0</v>
      </c>
      <c r="D16" s="29"/>
    </row>
    <row r="18" spans="4:4" x14ac:dyDescent="0.3">
      <c r="D18" s="95" t="s">
        <v>93</v>
      </c>
    </row>
  </sheetData>
  <sheetProtection password="DF9A" sheet="1" objects="1" scenarios="1"/>
  <mergeCells count="2">
    <mergeCell ref="A1:D1"/>
    <mergeCell ref="A11:D11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7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E1" workbookViewId="0">
      <selection activeCell="G37" sqref="G37"/>
    </sheetView>
  </sheetViews>
  <sheetFormatPr defaultColWidth="10.88671875" defaultRowHeight="14.4" x14ac:dyDescent="0.3"/>
  <cols>
    <col min="1" max="1" width="34.33203125" style="18" bestFit="1" customWidth="1"/>
    <col min="2" max="2" width="40.88671875" style="18" bestFit="1" customWidth="1"/>
    <col min="3" max="3" width="21" style="18" bestFit="1" customWidth="1"/>
    <col min="4" max="4" width="17.109375" style="18" bestFit="1" customWidth="1"/>
    <col min="5" max="5" width="42.109375" style="18" bestFit="1" customWidth="1"/>
    <col min="6" max="6" width="42.109375" style="18" customWidth="1"/>
    <col min="7" max="7" width="21.109375" style="18" bestFit="1" customWidth="1"/>
    <col min="8" max="8" width="22.44140625" style="18" bestFit="1" customWidth="1"/>
    <col min="9" max="9" width="12" style="18" bestFit="1" customWidth="1"/>
    <col min="10" max="10" width="22.109375" style="18" bestFit="1" customWidth="1"/>
    <col min="11" max="11" width="57.44140625" style="18" customWidth="1"/>
    <col min="12" max="12" width="9.33203125" style="18" customWidth="1"/>
    <col min="13" max="13" width="22.109375" style="18" bestFit="1" customWidth="1"/>
    <col min="14" max="15" width="10.88671875" style="18"/>
    <col min="16" max="16" width="57" style="18" bestFit="1" customWidth="1"/>
    <col min="17" max="16384" width="10.88671875" style="18"/>
  </cols>
  <sheetData>
    <row r="1" spans="1:15" x14ac:dyDescent="0.3">
      <c r="A1" s="56" t="s">
        <v>63</v>
      </c>
      <c r="B1" s="57" t="s">
        <v>89</v>
      </c>
      <c r="C1" s="57" t="s">
        <v>82</v>
      </c>
      <c r="D1" s="58" t="s">
        <v>53</v>
      </c>
      <c r="E1" s="56" t="s">
        <v>64</v>
      </c>
      <c r="F1" s="57" t="s">
        <v>65</v>
      </c>
      <c r="G1" s="59" t="s">
        <v>58</v>
      </c>
      <c r="H1" s="56" t="s">
        <v>66</v>
      </c>
      <c r="I1" s="56" t="s">
        <v>67</v>
      </c>
      <c r="J1" s="56" t="s">
        <v>91</v>
      </c>
      <c r="K1" s="58" t="s">
        <v>32</v>
      </c>
      <c r="L1" s="58" t="s">
        <v>37</v>
      </c>
      <c r="M1" s="58" t="s">
        <v>91</v>
      </c>
      <c r="N1" s="101" t="s">
        <v>134</v>
      </c>
      <c r="O1" s="106" t="s">
        <v>137</v>
      </c>
    </row>
    <row r="2" spans="1:15" x14ac:dyDescent="0.3">
      <c r="A2" s="60" t="s">
        <v>102</v>
      </c>
      <c r="B2" s="61">
        <v>2</v>
      </c>
      <c r="C2" s="61" t="s">
        <v>83</v>
      </c>
      <c r="D2" s="62" t="s">
        <v>88</v>
      </c>
      <c r="E2" s="60" t="s">
        <v>38</v>
      </c>
      <c r="F2" s="63">
        <v>0.15</v>
      </c>
      <c r="G2" s="64" t="s">
        <v>2</v>
      </c>
      <c r="H2" s="65" t="s">
        <v>21</v>
      </c>
      <c r="I2" s="56">
        <v>32</v>
      </c>
      <c r="J2" s="56">
        <v>1862</v>
      </c>
      <c r="K2" s="62"/>
      <c r="L2" s="62">
        <v>0</v>
      </c>
      <c r="M2" s="62"/>
      <c r="N2" s="102">
        <v>0.25</v>
      </c>
      <c r="O2" s="107">
        <v>0.15</v>
      </c>
    </row>
    <row r="3" spans="1:15" x14ac:dyDescent="0.3">
      <c r="A3" s="60" t="s">
        <v>103</v>
      </c>
      <c r="B3" s="61">
        <v>2</v>
      </c>
      <c r="C3" s="61" t="s">
        <v>84</v>
      </c>
      <c r="D3" s="62" t="s">
        <v>16</v>
      </c>
      <c r="E3" s="60" t="s">
        <v>44</v>
      </c>
      <c r="F3" s="63">
        <v>0.2</v>
      </c>
      <c r="G3" s="64" t="s">
        <v>1</v>
      </c>
      <c r="H3" s="65" t="s">
        <v>22</v>
      </c>
      <c r="I3" s="56">
        <v>40</v>
      </c>
      <c r="J3" s="56">
        <v>1862</v>
      </c>
      <c r="K3" s="62" t="s">
        <v>108</v>
      </c>
      <c r="L3" s="62">
        <v>239</v>
      </c>
      <c r="M3" s="62">
        <v>1862</v>
      </c>
      <c r="N3" s="102">
        <v>0.5</v>
      </c>
      <c r="O3" s="107">
        <v>0.2</v>
      </c>
    </row>
    <row r="4" spans="1:15" x14ac:dyDescent="0.3">
      <c r="A4" s="60" t="s">
        <v>104</v>
      </c>
      <c r="B4" s="61">
        <v>2</v>
      </c>
      <c r="C4" s="61" t="s">
        <v>84</v>
      </c>
      <c r="D4" s="62" t="s">
        <v>17</v>
      </c>
      <c r="G4" s="64" t="s">
        <v>3</v>
      </c>
      <c r="H4" s="65" t="s">
        <v>23</v>
      </c>
      <c r="I4" s="56">
        <v>46</v>
      </c>
      <c r="J4" s="56">
        <v>1862</v>
      </c>
      <c r="K4" s="62" t="s">
        <v>105</v>
      </c>
      <c r="L4" s="62">
        <v>267</v>
      </c>
      <c r="M4" s="62">
        <v>1862</v>
      </c>
      <c r="N4" s="102">
        <v>0.75</v>
      </c>
    </row>
    <row r="5" spans="1:15" x14ac:dyDescent="0.3">
      <c r="A5" s="60"/>
      <c r="B5" s="61"/>
      <c r="C5" s="61"/>
      <c r="D5" s="62" t="s">
        <v>18</v>
      </c>
      <c r="G5" s="64" t="s">
        <v>4</v>
      </c>
      <c r="H5" s="60" t="s">
        <v>24</v>
      </c>
      <c r="I5" s="56">
        <v>17</v>
      </c>
      <c r="J5" s="56">
        <v>1857</v>
      </c>
      <c r="K5" s="62" t="s">
        <v>106</v>
      </c>
      <c r="L5" s="62">
        <v>309</v>
      </c>
      <c r="M5" s="62">
        <v>1862</v>
      </c>
      <c r="N5" s="102">
        <v>1</v>
      </c>
    </row>
    <row r="6" spans="1:15" x14ac:dyDescent="0.3">
      <c r="A6" s="90"/>
      <c r="B6" s="61"/>
      <c r="C6" s="61"/>
      <c r="D6" s="62" t="s">
        <v>19</v>
      </c>
      <c r="G6" s="64" t="s">
        <v>131</v>
      </c>
      <c r="H6" s="60" t="s">
        <v>27</v>
      </c>
      <c r="I6" s="56">
        <v>33</v>
      </c>
      <c r="J6" s="56">
        <v>1857</v>
      </c>
      <c r="K6" s="62" t="s">
        <v>107</v>
      </c>
      <c r="L6" s="62">
        <v>352</v>
      </c>
      <c r="M6" s="62">
        <v>1862</v>
      </c>
      <c r="N6" s="95"/>
    </row>
    <row r="7" spans="1:15" x14ac:dyDescent="0.3">
      <c r="A7" s="90"/>
      <c r="B7" s="61"/>
      <c r="C7" s="61"/>
      <c r="H7" s="60" t="s">
        <v>28</v>
      </c>
      <c r="I7" s="56">
        <v>51</v>
      </c>
      <c r="J7" s="56">
        <v>1857</v>
      </c>
      <c r="K7" s="62" t="s">
        <v>109</v>
      </c>
      <c r="L7" s="62">
        <v>436</v>
      </c>
      <c r="M7" s="62">
        <v>1862</v>
      </c>
      <c r="N7" s="95"/>
    </row>
    <row r="8" spans="1:15" x14ac:dyDescent="0.3">
      <c r="H8" s="60" t="s">
        <v>29</v>
      </c>
      <c r="I8" s="56">
        <v>55</v>
      </c>
      <c r="J8" s="56">
        <v>1857</v>
      </c>
      <c r="K8" s="62" t="s">
        <v>110</v>
      </c>
      <c r="L8" s="62">
        <v>576</v>
      </c>
      <c r="M8" s="62">
        <v>1862</v>
      </c>
      <c r="N8" s="95"/>
    </row>
    <row r="9" spans="1:15" x14ac:dyDescent="0.3">
      <c r="H9" s="60" t="s">
        <v>30</v>
      </c>
      <c r="I9" s="56">
        <v>68</v>
      </c>
      <c r="J9" s="56">
        <v>1857</v>
      </c>
      <c r="K9" s="62" t="s">
        <v>111</v>
      </c>
      <c r="L9" s="62">
        <v>769</v>
      </c>
      <c r="M9" s="62">
        <v>1862</v>
      </c>
      <c r="N9" s="95"/>
    </row>
    <row r="10" spans="1:15" ht="28.8" x14ac:dyDescent="0.3">
      <c r="H10" s="66" t="s">
        <v>85</v>
      </c>
      <c r="I10" s="56">
        <v>51</v>
      </c>
      <c r="J10" s="56">
        <v>1857</v>
      </c>
      <c r="K10" s="62" t="s">
        <v>112</v>
      </c>
      <c r="L10" s="62">
        <v>833</v>
      </c>
      <c r="M10" s="62">
        <v>1862</v>
      </c>
      <c r="N10" s="95"/>
    </row>
    <row r="11" spans="1:15" ht="28.8" x14ac:dyDescent="0.3">
      <c r="H11" s="66" t="s">
        <v>86</v>
      </c>
      <c r="I11" s="56">
        <v>58</v>
      </c>
      <c r="J11" s="56">
        <v>1857</v>
      </c>
      <c r="K11" s="62" t="s">
        <v>113</v>
      </c>
      <c r="L11" s="62">
        <v>547</v>
      </c>
      <c r="M11" s="62">
        <v>1862</v>
      </c>
      <c r="N11" s="95"/>
    </row>
    <row r="12" spans="1:15" ht="28.8" x14ac:dyDescent="0.3">
      <c r="H12" s="66" t="s">
        <v>25</v>
      </c>
      <c r="I12" s="56">
        <v>48</v>
      </c>
      <c r="J12" s="56">
        <v>1857</v>
      </c>
      <c r="K12" s="62" t="s">
        <v>118</v>
      </c>
      <c r="L12" s="62">
        <v>244</v>
      </c>
      <c r="M12" s="62">
        <v>1862</v>
      </c>
      <c r="N12" s="95"/>
    </row>
    <row r="13" spans="1:15" x14ac:dyDescent="0.3">
      <c r="H13" s="66" t="s">
        <v>26</v>
      </c>
      <c r="I13" s="56">
        <v>68</v>
      </c>
      <c r="J13" s="56">
        <v>1857</v>
      </c>
      <c r="K13" s="62" t="s">
        <v>119</v>
      </c>
      <c r="L13" s="62">
        <v>264</v>
      </c>
      <c r="M13" s="62">
        <v>1862</v>
      </c>
      <c r="N13" s="95"/>
    </row>
    <row r="14" spans="1:15" x14ac:dyDescent="0.3">
      <c r="H14" s="66" t="s">
        <v>141</v>
      </c>
      <c r="I14" s="66">
        <v>161</v>
      </c>
      <c r="J14" s="66">
        <v>1862</v>
      </c>
      <c r="K14" s="62" t="s">
        <v>120</v>
      </c>
      <c r="L14" s="62">
        <v>294</v>
      </c>
      <c r="M14" s="62">
        <v>1862</v>
      </c>
      <c r="N14" s="95"/>
    </row>
    <row r="15" spans="1:15" x14ac:dyDescent="0.3">
      <c r="H15" s="66" t="s">
        <v>142</v>
      </c>
      <c r="I15" s="66">
        <v>133</v>
      </c>
      <c r="J15" s="66">
        <v>1862</v>
      </c>
      <c r="K15" s="62" t="s">
        <v>121</v>
      </c>
      <c r="L15" s="62">
        <v>325</v>
      </c>
      <c r="M15" s="62">
        <v>1862</v>
      </c>
      <c r="N15" s="95"/>
    </row>
    <row r="16" spans="1:15" x14ac:dyDescent="0.3">
      <c r="H16" s="66" t="s">
        <v>143</v>
      </c>
      <c r="I16" s="66">
        <v>112</v>
      </c>
      <c r="J16" s="66">
        <v>1862</v>
      </c>
      <c r="K16" s="62" t="s">
        <v>122</v>
      </c>
      <c r="L16" s="62">
        <v>380</v>
      </c>
      <c r="M16" s="62">
        <v>1862</v>
      </c>
      <c r="N16" s="95"/>
    </row>
    <row r="17" spans="8:14" x14ac:dyDescent="0.3">
      <c r="K17" s="62" t="s">
        <v>123</v>
      </c>
      <c r="L17" s="62">
        <v>538</v>
      </c>
      <c r="M17" s="62">
        <v>1862</v>
      </c>
      <c r="N17" s="95"/>
    </row>
    <row r="18" spans="8:14" x14ac:dyDescent="0.3">
      <c r="K18" s="62" t="s">
        <v>124</v>
      </c>
      <c r="L18" s="62">
        <v>769</v>
      </c>
      <c r="M18" s="62">
        <v>1862</v>
      </c>
      <c r="N18" s="95"/>
    </row>
    <row r="19" spans="8:14" x14ac:dyDescent="0.3">
      <c r="H19" s="49"/>
      <c r="K19" s="62" t="s">
        <v>125</v>
      </c>
      <c r="L19" s="62">
        <v>651</v>
      </c>
      <c r="M19" s="62">
        <v>1862</v>
      </c>
      <c r="N19" s="95"/>
    </row>
    <row r="20" spans="8:14" x14ac:dyDescent="0.3">
      <c r="H20" s="48"/>
      <c r="K20" s="62" t="s">
        <v>126</v>
      </c>
      <c r="L20" s="62">
        <v>447</v>
      </c>
      <c r="M20" s="62">
        <v>1862</v>
      </c>
      <c r="N20" s="95"/>
    </row>
    <row r="21" spans="8:14" x14ac:dyDescent="0.3">
      <c r="K21" s="67"/>
      <c r="L21" s="67"/>
      <c r="M21" s="67"/>
      <c r="N21" s="95"/>
    </row>
    <row r="22" spans="8:14" x14ac:dyDescent="0.3">
      <c r="K22" s="67" t="s">
        <v>139</v>
      </c>
      <c r="L22" s="67">
        <v>557</v>
      </c>
      <c r="M22" s="67">
        <v>1862</v>
      </c>
      <c r="N22" s="95"/>
    </row>
    <row r="23" spans="8:14" x14ac:dyDescent="0.3">
      <c r="K23" s="67" t="s">
        <v>114</v>
      </c>
      <c r="L23" s="67">
        <v>498</v>
      </c>
      <c r="M23" s="67">
        <v>1862</v>
      </c>
      <c r="N23" s="95"/>
    </row>
    <row r="24" spans="8:14" x14ac:dyDescent="0.3">
      <c r="K24" s="67" t="s">
        <v>115</v>
      </c>
      <c r="L24" s="67">
        <v>345</v>
      </c>
      <c r="M24" s="67">
        <v>1862</v>
      </c>
      <c r="N24" s="95"/>
    </row>
    <row r="25" spans="8:14" x14ac:dyDescent="0.3">
      <c r="K25" s="67" t="s">
        <v>116</v>
      </c>
      <c r="L25" s="67">
        <v>445</v>
      </c>
      <c r="M25" s="67">
        <v>1862</v>
      </c>
      <c r="N25" s="95"/>
    </row>
    <row r="26" spans="8:14" x14ac:dyDescent="0.3">
      <c r="K26" s="67" t="s">
        <v>117</v>
      </c>
      <c r="L26" s="67">
        <v>309</v>
      </c>
      <c r="M26" s="67">
        <v>1862</v>
      </c>
      <c r="N26" s="95"/>
    </row>
    <row r="27" spans="8:14" x14ac:dyDescent="0.3">
      <c r="K27" s="67" t="s">
        <v>140</v>
      </c>
      <c r="L27" s="67">
        <v>453</v>
      </c>
      <c r="M27" s="67">
        <v>1862</v>
      </c>
      <c r="N27" s="95"/>
    </row>
    <row r="28" spans="8:14" x14ac:dyDescent="0.3">
      <c r="K28" s="67" t="s">
        <v>127</v>
      </c>
      <c r="L28" s="67">
        <v>421</v>
      </c>
      <c r="M28" s="67">
        <v>1862</v>
      </c>
      <c r="N28" s="95"/>
    </row>
    <row r="29" spans="8:14" x14ac:dyDescent="0.3">
      <c r="K29" s="67" t="s">
        <v>128</v>
      </c>
      <c r="L29" s="67">
        <v>312</v>
      </c>
      <c r="M29" s="67">
        <v>1862</v>
      </c>
      <c r="N29" s="95"/>
    </row>
    <row r="30" spans="8:14" x14ac:dyDescent="0.3">
      <c r="K30" s="67" t="s">
        <v>129</v>
      </c>
      <c r="L30" s="67">
        <v>377</v>
      </c>
      <c r="M30" s="67">
        <v>1862</v>
      </c>
      <c r="N30" s="95"/>
    </row>
    <row r="31" spans="8:14" x14ac:dyDescent="0.3">
      <c r="K31" s="67" t="s">
        <v>130</v>
      </c>
      <c r="L31" s="67">
        <v>281</v>
      </c>
      <c r="M31" s="67">
        <v>1862</v>
      </c>
      <c r="N31" s="95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C22"/>
  <sheetViews>
    <sheetView workbookViewId="0">
      <selection activeCell="B31" sqref="B31"/>
    </sheetView>
  </sheetViews>
  <sheetFormatPr defaultColWidth="10.88671875" defaultRowHeight="15.6" x14ac:dyDescent="0.3"/>
  <cols>
    <col min="1" max="1" width="6" style="2" customWidth="1"/>
    <col min="2" max="2" width="77.109375" style="2" customWidth="1"/>
    <col min="3" max="3" width="28.109375" style="2" customWidth="1"/>
    <col min="4" max="16384" width="10.88671875" style="2"/>
  </cols>
  <sheetData>
    <row r="1" spans="2:3" x14ac:dyDescent="0.3">
      <c r="B1" s="116" t="s">
        <v>74</v>
      </c>
      <c r="C1" s="116"/>
    </row>
    <row r="2" spans="2:3" x14ac:dyDescent="0.3">
      <c r="B2" s="1" t="s">
        <v>74</v>
      </c>
      <c r="C2" s="1" t="s">
        <v>0</v>
      </c>
    </row>
    <row r="3" spans="2:3" x14ac:dyDescent="0.3">
      <c r="B3" s="4" t="s">
        <v>78</v>
      </c>
      <c r="C3" s="5">
        <f>'Planerings och analysfas'!D50</f>
        <v>0</v>
      </c>
    </row>
    <row r="4" spans="2:3" x14ac:dyDescent="0.3">
      <c r="B4" s="4" t="s">
        <v>79</v>
      </c>
      <c r="C4" s="5">
        <f>Genomförandefas!D51</f>
        <v>0</v>
      </c>
    </row>
    <row r="5" spans="2:3" x14ac:dyDescent="0.3">
      <c r="B5" s="4" t="s">
        <v>75</v>
      </c>
      <c r="C5" s="5">
        <f>ERUF!F24</f>
        <v>0</v>
      </c>
    </row>
    <row r="6" spans="2:3" x14ac:dyDescent="0.3">
      <c r="B6" s="1" t="s">
        <v>76</v>
      </c>
      <c r="C6" s="6">
        <f>SUM(C3:C5)</f>
        <v>0</v>
      </c>
    </row>
    <row r="7" spans="2:3" x14ac:dyDescent="0.3">
      <c r="B7" s="7" t="s">
        <v>14</v>
      </c>
      <c r="C7" s="114">
        <f>SUM(C12,C13,C15,C16)</f>
        <v>0</v>
      </c>
    </row>
    <row r="8" spans="2:3" x14ac:dyDescent="0.3">
      <c r="B8" s="7" t="s">
        <v>48</v>
      </c>
      <c r="C8" s="8">
        <f>SUM('Generella inställningar'!C7:C9)</f>
        <v>0</v>
      </c>
    </row>
    <row r="9" spans="2:3" x14ac:dyDescent="0.3">
      <c r="B9" s="1" t="s">
        <v>77</v>
      </c>
      <c r="C9" s="6">
        <f>C6-SUM(C7:C8)</f>
        <v>0</v>
      </c>
    </row>
    <row r="10" spans="2:3" x14ac:dyDescent="0.3">
      <c r="B10" s="9" t="s">
        <v>5</v>
      </c>
      <c r="C10" s="10">
        <f>'Offentligt bidrag i annat än p'!G36</f>
        <v>0</v>
      </c>
    </row>
    <row r="11" spans="2:3" x14ac:dyDescent="0.3">
      <c r="B11" s="11" t="s">
        <v>6</v>
      </c>
      <c r="C11" s="12">
        <f>SUM('Offentlig finansierad ers. delt'!G14+'Offentlig finansierad ers. delt'!G23)</f>
        <v>0</v>
      </c>
    </row>
    <row r="12" spans="2:3" x14ac:dyDescent="0.3">
      <c r="B12" s="13" t="s">
        <v>7</v>
      </c>
      <c r="C12" s="12">
        <f>'Offentliga kontanta medel'!C9</f>
        <v>0</v>
      </c>
    </row>
    <row r="13" spans="2:3" x14ac:dyDescent="0.3">
      <c r="B13" s="13" t="s">
        <v>8</v>
      </c>
      <c r="C13" s="12">
        <f>'Offentliga kontanta medel'!C15</f>
        <v>0</v>
      </c>
    </row>
    <row r="14" spans="2:3" x14ac:dyDescent="0.3">
      <c r="B14" s="11" t="s">
        <v>10</v>
      </c>
      <c r="C14" s="12">
        <f>'Privata bidrag i annat än peng.'!G36</f>
        <v>0</v>
      </c>
    </row>
    <row r="15" spans="2:3" x14ac:dyDescent="0.3">
      <c r="B15" s="13" t="s">
        <v>11</v>
      </c>
      <c r="C15" s="12">
        <f>'Privata kontanta medel'!C9</f>
        <v>0</v>
      </c>
    </row>
    <row r="16" spans="2:3" x14ac:dyDescent="0.3">
      <c r="B16" s="13" t="s">
        <v>70</v>
      </c>
      <c r="C16" s="12">
        <f>'Privata kontanta medel'!C16</f>
        <v>0</v>
      </c>
    </row>
    <row r="17" spans="2:3" x14ac:dyDescent="0.3">
      <c r="B17" s="1" t="s">
        <v>15</v>
      </c>
      <c r="C17" s="6">
        <f>SUM(C10:C16)</f>
        <v>0</v>
      </c>
    </row>
    <row r="18" spans="2:3" x14ac:dyDescent="0.3">
      <c r="B18" s="1" t="s">
        <v>13</v>
      </c>
      <c r="C18" s="6">
        <f>C9+C17</f>
        <v>0</v>
      </c>
    </row>
    <row r="19" spans="2:3" x14ac:dyDescent="0.3">
      <c r="B19" s="1" t="s">
        <v>77</v>
      </c>
      <c r="C19" s="14">
        <f>IFERROR(C9/C18,0)</f>
        <v>0</v>
      </c>
    </row>
    <row r="20" spans="2:3" x14ac:dyDescent="0.3">
      <c r="B20" s="1" t="s">
        <v>80</v>
      </c>
      <c r="C20" s="14">
        <f>IFERROR(C17/C18,0)</f>
        <v>0</v>
      </c>
    </row>
    <row r="22" spans="2:3" x14ac:dyDescent="0.3">
      <c r="C22" s="18" t="s">
        <v>100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orientation="landscape" horizontalDpi="4294967292" verticalDpi="4294967292" r:id="rId1"/>
  <rowBreaks count="1" manualBreakCount="1">
    <brk id="24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54"/>
  <sheetViews>
    <sheetView workbookViewId="0">
      <selection activeCell="A33" sqref="A33"/>
    </sheetView>
  </sheetViews>
  <sheetFormatPr defaultColWidth="8.88671875" defaultRowHeight="14.4" x14ac:dyDescent="0.3"/>
  <cols>
    <col min="1" max="1" width="57.88671875" style="18" bestFit="1" customWidth="1"/>
    <col min="2" max="2" width="19.6640625" style="32" bestFit="1" customWidth="1"/>
    <col min="3" max="3" width="12.44140625" style="32" bestFit="1" customWidth="1"/>
    <col min="4" max="4" width="12.44140625" style="18" customWidth="1"/>
    <col min="5" max="5" width="29.109375" style="55" customWidth="1"/>
    <col min="6" max="6" width="28.44140625" style="25" customWidth="1"/>
    <col min="7" max="7" width="12" style="18" bestFit="1" customWidth="1"/>
    <col min="8" max="8" width="9.33203125" style="18" bestFit="1" customWidth="1"/>
    <col min="9" max="9" width="13" style="18" bestFit="1" customWidth="1"/>
    <col min="10" max="10" width="24.88671875" style="18" bestFit="1" customWidth="1"/>
    <col min="11" max="11" width="8.88671875" style="18"/>
    <col min="12" max="12" width="38.44140625" style="18" bestFit="1" customWidth="1"/>
    <col min="13" max="13" width="24" style="18" bestFit="1" customWidth="1"/>
    <col min="14" max="14" width="32" style="18" bestFit="1" customWidth="1"/>
    <col min="15" max="15" width="8.88671875" style="18"/>
    <col min="16" max="16" width="13.44140625" style="18" bestFit="1" customWidth="1"/>
    <col min="17" max="17" width="10.33203125" style="18" bestFit="1" customWidth="1"/>
    <col min="18" max="18" width="14.88671875" style="18" bestFit="1" customWidth="1"/>
    <col min="19" max="16384" width="8.88671875" style="18"/>
  </cols>
  <sheetData>
    <row r="1" spans="1:6" x14ac:dyDescent="0.3">
      <c r="A1" s="116" t="s">
        <v>78</v>
      </c>
      <c r="B1" s="116"/>
      <c r="C1" s="116"/>
      <c r="D1" s="116"/>
      <c r="E1" s="116"/>
    </row>
    <row r="2" spans="1:6" x14ac:dyDescent="0.3">
      <c r="A2" s="15" t="s">
        <v>56</v>
      </c>
      <c r="B2" s="15" t="s">
        <v>37</v>
      </c>
      <c r="C2" s="15" t="s">
        <v>90</v>
      </c>
      <c r="D2" s="16" t="s">
        <v>0</v>
      </c>
      <c r="E2" s="50" t="s">
        <v>43</v>
      </c>
      <c r="F2" s="17"/>
    </row>
    <row r="3" spans="1:6" x14ac:dyDescent="0.3">
      <c r="A3" s="19"/>
      <c r="B3" s="20" t="str">
        <f>IFERROR(VLOOKUP(A3,Data!K:L,VLOOKUP('Generella inställningar'!$C$5,Data!A:B,2,FALSE),FALSE),"timlönegrupp ej vald")</f>
        <v>timlönegrupp ej vald</v>
      </c>
      <c r="C3" s="91"/>
      <c r="D3" s="21">
        <f>IFERROR(B3*ROUND(C3,2)*SUM(VLOOKUP(A3,Data!K:M,3,FALSE)/12),0)</f>
        <v>0</v>
      </c>
      <c r="E3" s="51"/>
      <c r="F3" s="96"/>
    </row>
    <row r="4" spans="1:6" x14ac:dyDescent="0.3">
      <c r="A4" s="19"/>
      <c r="B4" s="20" t="str">
        <f>IFERROR(VLOOKUP(A4,Data!K:L,VLOOKUP('Generella inställningar'!$C$5,Data!A:B,2,FALSE),FALSE),"timlönegrupp ej vald")</f>
        <v>timlönegrupp ej vald</v>
      </c>
      <c r="C4" s="91"/>
      <c r="D4" s="21">
        <f>IFERROR(B4*ROUND(C4,2)*SUM(VLOOKUP(A4,Data!K:M,3,FALSE)/12),0)</f>
        <v>0</v>
      </c>
      <c r="E4" s="51"/>
      <c r="F4" s="96"/>
    </row>
    <row r="5" spans="1:6" x14ac:dyDescent="0.3">
      <c r="A5" s="19"/>
      <c r="B5" s="20" t="str">
        <f>IFERROR(VLOOKUP(A5,Data!K:L,VLOOKUP('Generella inställningar'!$C$5,Data!A:B,2,FALSE),FALSE),"timlönegrupp ej vald")</f>
        <v>timlönegrupp ej vald</v>
      </c>
      <c r="C5" s="91"/>
      <c r="D5" s="21">
        <f>IFERROR(B5*ROUND(C5,2)*SUM(VLOOKUP(A5,Data!K:M,3,FALSE)/12),0)</f>
        <v>0</v>
      </c>
      <c r="E5" s="51"/>
      <c r="F5" s="96"/>
    </row>
    <row r="6" spans="1:6" x14ac:dyDescent="0.3">
      <c r="A6" s="19"/>
      <c r="B6" s="20" t="str">
        <f>IFERROR(VLOOKUP(A6,Data!K:L,VLOOKUP('Generella inställningar'!$C$5,Data!A:B,2,FALSE),FALSE),"timlönegrupp ej vald")</f>
        <v>timlönegrupp ej vald</v>
      </c>
      <c r="C6" s="91"/>
      <c r="D6" s="21">
        <f>IFERROR(B6*ROUND(C6,2)*SUM(VLOOKUP(A6,Data!K:M,3,FALSE)/12),0)</f>
        <v>0</v>
      </c>
      <c r="E6" s="51"/>
      <c r="F6" s="96"/>
    </row>
    <row r="7" spans="1:6" x14ac:dyDescent="0.3">
      <c r="A7" s="19"/>
      <c r="B7" s="20" t="str">
        <f>IFERROR(VLOOKUP(A7,Data!K:L,VLOOKUP('Generella inställningar'!$C$5,Data!A:B,2,FALSE),FALSE),"timlönegrupp ej vald")</f>
        <v>timlönegrupp ej vald</v>
      </c>
      <c r="C7" s="91"/>
      <c r="D7" s="21">
        <f>IFERROR(B7*ROUND(C7,2)*SUM(VLOOKUP(A7,Data!K:M,3,FALSE)/12),0)</f>
        <v>0</v>
      </c>
      <c r="E7" s="51"/>
      <c r="F7" s="96"/>
    </row>
    <row r="8" spans="1:6" x14ac:dyDescent="0.3">
      <c r="A8" s="19"/>
      <c r="B8" s="20" t="str">
        <f>IFERROR(VLOOKUP(A8,Data!K:L,VLOOKUP('Generella inställningar'!$C$5,Data!A:B,2,FALSE),FALSE),"timlönegrupp ej vald")</f>
        <v>timlönegrupp ej vald</v>
      </c>
      <c r="C8" s="91"/>
      <c r="D8" s="21">
        <f>IFERROR(B8*ROUND(C8,2)*SUM(VLOOKUP(A8,Data!K:M,3,FALSE)/12),0)</f>
        <v>0</v>
      </c>
      <c r="E8" s="51"/>
      <c r="F8" s="96"/>
    </row>
    <row r="9" spans="1:6" x14ac:dyDescent="0.3">
      <c r="A9" s="19"/>
      <c r="B9" s="20" t="str">
        <f>IFERROR(VLOOKUP(A9,Data!K:L,VLOOKUP('Generella inställningar'!$C$5,Data!A:B,2,FALSE),FALSE),"timlönegrupp ej vald")</f>
        <v>timlönegrupp ej vald</v>
      </c>
      <c r="C9" s="91"/>
      <c r="D9" s="21">
        <f>IFERROR(B9*ROUND(C9,2)*SUM(VLOOKUP(A9,Data!K:M,3,FALSE)/12),0)</f>
        <v>0</v>
      </c>
      <c r="E9" s="51"/>
      <c r="F9" s="96"/>
    </row>
    <row r="10" spans="1:6" x14ac:dyDescent="0.3">
      <c r="A10" s="19"/>
      <c r="B10" s="20" t="str">
        <f>IFERROR(VLOOKUP(A10,Data!K:L,VLOOKUP('Generella inställningar'!$C$5,Data!A:B,2,FALSE),FALSE),"timlönegrupp ej vald")</f>
        <v>timlönegrupp ej vald</v>
      </c>
      <c r="C10" s="91"/>
      <c r="D10" s="21">
        <f>IFERROR(B10*ROUND(C10,2)*SUM(VLOOKUP(A10,Data!K:M,3,FALSE)/12),0)</f>
        <v>0</v>
      </c>
      <c r="E10" s="51"/>
      <c r="F10" s="96"/>
    </row>
    <row r="11" spans="1:6" x14ac:dyDescent="0.3">
      <c r="A11" s="19"/>
      <c r="B11" s="20" t="str">
        <f>IFERROR(VLOOKUP(A11,Data!K:L,VLOOKUP('Generella inställningar'!$C$5,Data!A:B,2,FALSE),FALSE),"timlönegrupp ej vald")</f>
        <v>timlönegrupp ej vald</v>
      </c>
      <c r="C11" s="91"/>
      <c r="D11" s="21">
        <f>IFERROR(B11*ROUND(C11,2)*SUM(VLOOKUP(A11,Data!K:M,3,FALSE)/12),0)</f>
        <v>0</v>
      </c>
      <c r="E11" s="51"/>
      <c r="F11" s="96"/>
    </row>
    <row r="12" spans="1:6" x14ac:dyDescent="0.3">
      <c r="A12" s="19"/>
      <c r="B12" s="20" t="str">
        <f>IFERROR(VLOOKUP(A12,Data!K:L,VLOOKUP('Generella inställningar'!$C$5,Data!A:B,2,FALSE),FALSE),"timlönegrupp ej vald")</f>
        <v>timlönegrupp ej vald</v>
      </c>
      <c r="C12" s="91"/>
      <c r="D12" s="21">
        <f>IFERROR(B12*ROUND(C12,2)*SUM(VLOOKUP(A12,Data!K:M,3,FALSE)/12),0)</f>
        <v>0</v>
      </c>
      <c r="E12" s="51"/>
      <c r="F12" s="96"/>
    </row>
    <row r="13" spans="1:6" x14ac:dyDescent="0.3">
      <c r="A13" s="19"/>
      <c r="B13" s="20" t="str">
        <f>IFERROR(VLOOKUP(A13,Data!K:L,VLOOKUP('Generella inställningar'!$C$5,Data!A:B,2,FALSE),FALSE),"timlönegrupp ej vald")</f>
        <v>timlönegrupp ej vald</v>
      </c>
      <c r="C13" s="91"/>
      <c r="D13" s="21">
        <f>IFERROR(B13*ROUND(C13,2)*SUM(VLOOKUP(A13,Data!K:M,3,FALSE)/12),0)</f>
        <v>0</v>
      </c>
      <c r="E13" s="51"/>
      <c r="F13" s="96"/>
    </row>
    <row r="14" spans="1:6" x14ac:dyDescent="0.3">
      <c r="A14" s="19"/>
      <c r="B14" s="20" t="str">
        <f>IFERROR(VLOOKUP(A14,Data!K:L,VLOOKUP('Generella inställningar'!$C$5,Data!A:B,2,FALSE),FALSE),"timlönegrupp ej vald")</f>
        <v>timlönegrupp ej vald</v>
      </c>
      <c r="C14" s="91"/>
      <c r="D14" s="21">
        <f>IFERROR(B14*ROUND(C14,2)*SUM(VLOOKUP(A14,Data!K:M,3,FALSE)/12),0)</f>
        <v>0</v>
      </c>
      <c r="E14" s="51"/>
      <c r="F14" s="96"/>
    </row>
    <row r="15" spans="1:6" x14ac:dyDescent="0.3">
      <c r="A15" s="19"/>
      <c r="B15" s="20" t="str">
        <f>IFERROR(VLOOKUP(A15,Data!K:L,VLOOKUP('Generella inställningar'!$C$5,Data!A:B,2,FALSE),FALSE),"timlönegrupp ej vald")</f>
        <v>timlönegrupp ej vald</v>
      </c>
      <c r="C15" s="91"/>
      <c r="D15" s="21">
        <f>IFERROR(B15*ROUND(C15,2)*SUM(VLOOKUP(A15,Data!K:M,3,FALSE)/12),0)</f>
        <v>0</v>
      </c>
      <c r="E15" s="51"/>
      <c r="F15" s="96"/>
    </row>
    <row r="16" spans="1:6" x14ac:dyDescent="0.3">
      <c r="A16" s="19"/>
      <c r="B16" s="20" t="str">
        <f>IFERROR(VLOOKUP(A16,Data!K:L,VLOOKUP('Generella inställningar'!$C$5,Data!A:B,2,FALSE),FALSE),"timlönegrupp ej vald")</f>
        <v>timlönegrupp ej vald</v>
      </c>
      <c r="C16" s="91"/>
      <c r="D16" s="21">
        <f>IFERROR(B16*ROUND(C16,2)*SUM(VLOOKUP(A16,Data!K:M,3,FALSE)/12),0)</f>
        <v>0</v>
      </c>
      <c r="E16" s="51"/>
      <c r="F16" s="96"/>
    </row>
    <row r="17" spans="1:6" x14ac:dyDescent="0.3">
      <c r="A17" s="19"/>
      <c r="B17" s="20" t="str">
        <f>IFERROR(VLOOKUP(A17,Data!K:L,VLOOKUP('Generella inställningar'!$C$5,Data!A:B,2,FALSE),FALSE),"timlönegrupp ej vald")</f>
        <v>timlönegrupp ej vald</v>
      </c>
      <c r="C17" s="91"/>
      <c r="D17" s="21">
        <f>IFERROR(B17*ROUND(C17,2)*SUM(VLOOKUP(A17,Data!K:M,3,FALSE)/12),0)</f>
        <v>0</v>
      </c>
      <c r="E17" s="51"/>
      <c r="F17" s="17"/>
    </row>
    <row r="18" spans="1:6" ht="15.75" customHeight="1" x14ac:dyDescent="0.3">
      <c r="A18" s="19"/>
      <c r="B18" s="20" t="str">
        <f>IFERROR(VLOOKUP(A18,Data!K:L,VLOOKUP('Generella inställningar'!$C$5,Data!A:B,2,FALSE),FALSE),"timlönegrupp ej vald")</f>
        <v>timlönegrupp ej vald</v>
      </c>
      <c r="C18" s="91"/>
      <c r="D18" s="21">
        <f>IFERROR(B18*ROUND(C18,2)*SUM(VLOOKUP(A18,Data!K:M,3,FALSE)/12),0)</f>
        <v>0</v>
      </c>
      <c r="E18" s="51"/>
      <c r="F18" s="17"/>
    </row>
    <row r="19" spans="1:6" x14ac:dyDescent="0.3">
      <c r="A19" s="19"/>
      <c r="B19" s="20" t="str">
        <f>IFERROR(VLOOKUP(A19,Data!K:L,VLOOKUP('Generella inställningar'!$C$5,Data!A:B,2,FALSE),FALSE),"timlönegrupp ej vald")</f>
        <v>timlönegrupp ej vald</v>
      </c>
      <c r="C19" s="91"/>
      <c r="D19" s="21">
        <f>IFERROR(B19*ROUND(C19,2)*SUM(VLOOKUP(A19,Data!K:M,3,FALSE)/12),0)</f>
        <v>0</v>
      </c>
      <c r="E19" s="51"/>
      <c r="F19" s="17"/>
    </row>
    <row r="20" spans="1:6" ht="15" customHeight="1" x14ac:dyDescent="0.3">
      <c r="A20" s="19"/>
      <c r="B20" s="20" t="str">
        <f>IFERROR(VLOOKUP(A20,Data!K:L,VLOOKUP('Generella inställningar'!$C$5,Data!A:B,2,FALSE),FALSE),"timlönegrupp ej vald")</f>
        <v>timlönegrupp ej vald</v>
      </c>
      <c r="C20" s="91"/>
      <c r="D20" s="21">
        <f>IFERROR(B20*ROUND(C20,2)*SUM(VLOOKUP(A20,Data!K:M,3,FALSE)/12),0)</f>
        <v>0</v>
      </c>
      <c r="E20" s="51"/>
      <c r="F20" s="17"/>
    </row>
    <row r="21" spans="1:6" x14ac:dyDescent="0.3">
      <c r="A21" s="19"/>
      <c r="B21" s="20" t="str">
        <f>IFERROR(VLOOKUP(A21,Data!K:L,VLOOKUP('Generella inställningar'!$C$5,Data!A:B,2,FALSE),FALSE),"timlönegrupp ej vald")</f>
        <v>timlönegrupp ej vald</v>
      </c>
      <c r="C21" s="91"/>
      <c r="D21" s="21">
        <f>IFERROR(B21*ROUND(C21,2)*SUM(VLOOKUP(A21,Data!K:M,3,FALSE)/12),0)</f>
        <v>0</v>
      </c>
      <c r="E21" s="51"/>
      <c r="F21" s="17"/>
    </row>
    <row r="22" spans="1:6" x14ac:dyDescent="0.3">
      <c r="A22" s="19"/>
      <c r="B22" s="20" t="str">
        <f>IFERROR(VLOOKUP(A22,Data!K:L,VLOOKUP('Generella inställningar'!$C$5,Data!A:B,2,FALSE),FALSE),"timlönegrupp ej vald")</f>
        <v>timlönegrupp ej vald</v>
      </c>
      <c r="C22" s="91"/>
      <c r="D22" s="21">
        <f>IFERROR(B22*ROUND(C22,2)*SUM(VLOOKUP(A22,Data!K:M,3,FALSE)/12),0)</f>
        <v>0</v>
      </c>
      <c r="E22" s="51"/>
      <c r="F22" s="22"/>
    </row>
    <row r="23" spans="1:6" x14ac:dyDescent="0.3">
      <c r="A23" s="19"/>
      <c r="B23" s="20" t="str">
        <f>IFERROR(VLOOKUP(A23,Data!K:L,VLOOKUP('Generella inställningar'!$C$5,Data!A:B,2,FALSE),FALSE),"timlönegrupp ej vald")</f>
        <v>timlönegrupp ej vald</v>
      </c>
      <c r="C23" s="91"/>
      <c r="D23" s="21">
        <f>IFERROR(B23*ROUND(C23,2)*SUM(VLOOKUP(A23,Data!K:M,3,FALSE)/12),0)</f>
        <v>0</v>
      </c>
      <c r="E23" s="51"/>
      <c r="F23" s="17"/>
    </row>
    <row r="24" spans="1:6" x14ac:dyDescent="0.3">
      <c r="A24" s="19"/>
      <c r="B24" s="20" t="str">
        <f>IFERROR(VLOOKUP(A24,Data!K:L,VLOOKUP('Generella inställningar'!$C$5,Data!A:B,2,FALSE),FALSE),"timlönegrupp ej vald")</f>
        <v>timlönegrupp ej vald</v>
      </c>
      <c r="C24" s="91"/>
      <c r="D24" s="21">
        <f>IFERROR(B24*ROUND(C24,2)*SUM(VLOOKUP(A24,Data!K:M,3,FALSE)/12),0)</f>
        <v>0</v>
      </c>
      <c r="E24" s="51"/>
      <c r="F24" s="17"/>
    </row>
    <row r="25" spans="1:6" x14ac:dyDescent="0.3">
      <c r="A25" s="15" t="s">
        <v>55</v>
      </c>
      <c r="B25" s="15" t="s">
        <v>39</v>
      </c>
      <c r="C25" s="15" t="s">
        <v>20</v>
      </c>
      <c r="D25" s="16" t="s">
        <v>0</v>
      </c>
      <c r="E25" s="85" t="s">
        <v>43</v>
      </c>
      <c r="F25" s="17"/>
    </row>
    <row r="26" spans="1:6" x14ac:dyDescent="0.3">
      <c r="A26" s="23"/>
      <c r="B26" s="24"/>
      <c r="C26" s="24"/>
      <c r="D26" s="21">
        <f t="shared" ref="D26:D47" si="0">B26*C26</f>
        <v>0</v>
      </c>
      <c r="E26" s="52"/>
      <c r="F26" s="17"/>
    </row>
    <row r="27" spans="1:6" x14ac:dyDescent="0.3">
      <c r="A27" s="23"/>
      <c r="B27" s="24"/>
      <c r="C27" s="24"/>
      <c r="D27" s="21">
        <f t="shared" si="0"/>
        <v>0</v>
      </c>
      <c r="E27" s="51"/>
      <c r="F27" s="17"/>
    </row>
    <row r="28" spans="1:6" x14ac:dyDescent="0.3">
      <c r="A28" s="23"/>
      <c r="B28" s="24"/>
      <c r="C28" s="24"/>
      <c r="D28" s="21">
        <f t="shared" si="0"/>
        <v>0</v>
      </c>
      <c r="E28" s="51"/>
      <c r="F28" s="17"/>
    </row>
    <row r="29" spans="1:6" x14ac:dyDescent="0.3">
      <c r="A29" s="23"/>
      <c r="B29" s="24"/>
      <c r="C29" s="24"/>
      <c r="D29" s="21">
        <f t="shared" si="0"/>
        <v>0</v>
      </c>
      <c r="E29" s="51"/>
      <c r="F29" s="17"/>
    </row>
    <row r="30" spans="1:6" x14ac:dyDescent="0.3">
      <c r="A30" s="23"/>
      <c r="B30" s="24"/>
      <c r="C30" s="24"/>
      <c r="D30" s="21">
        <f t="shared" si="0"/>
        <v>0</v>
      </c>
      <c r="E30" s="51"/>
      <c r="F30" s="17"/>
    </row>
    <row r="31" spans="1:6" x14ac:dyDescent="0.3">
      <c r="A31" s="23"/>
      <c r="B31" s="24"/>
      <c r="C31" s="24"/>
      <c r="D31" s="21">
        <f t="shared" si="0"/>
        <v>0</v>
      </c>
      <c r="E31" s="51"/>
      <c r="F31" s="17"/>
    </row>
    <row r="32" spans="1:6" x14ac:dyDescent="0.3">
      <c r="A32" s="23"/>
      <c r="B32" s="24"/>
      <c r="C32" s="24"/>
      <c r="D32" s="21">
        <f t="shared" si="0"/>
        <v>0</v>
      </c>
      <c r="E32" s="51"/>
      <c r="F32" s="17"/>
    </row>
    <row r="33" spans="1:6" x14ac:dyDescent="0.3">
      <c r="A33" s="23"/>
      <c r="B33" s="24"/>
      <c r="C33" s="24"/>
      <c r="D33" s="21">
        <f t="shared" si="0"/>
        <v>0</v>
      </c>
      <c r="E33" s="51"/>
      <c r="F33" s="17"/>
    </row>
    <row r="34" spans="1:6" x14ac:dyDescent="0.3">
      <c r="A34" s="23"/>
      <c r="B34" s="24"/>
      <c r="C34" s="24"/>
      <c r="D34" s="21">
        <f t="shared" si="0"/>
        <v>0</v>
      </c>
      <c r="E34" s="51"/>
      <c r="F34" s="17"/>
    </row>
    <row r="35" spans="1:6" x14ac:dyDescent="0.3">
      <c r="A35" s="23"/>
      <c r="B35" s="24"/>
      <c r="C35" s="24"/>
      <c r="D35" s="21">
        <f t="shared" si="0"/>
        <v>0</v>
      </c>
      <c r="E35" s="51"/>
      <c r="F35" s="17"/>
    </row>
    <row r="36" spans="1:6" x14ac:dyDescent="0.3">
      <c r="A36" s="23"/>
      <c r="B36" s="24"/>
      <c r="C36" s="24"/>
      <c r="D36" s="21">
        <f t="shared" si="0"/>
        <v>0</v>
      </c>
      <c r="E36" s="51"/>
      <c r="F36" s="17"/>
    </row>
    <row r="37" spans="1:6" x14ac:dyDescent="0.3">
      <c r="A37" s="23"/>
      <c r="B37" s="24"/>
      <c r="C37" s="24"/>
      <c r="D37" s="21">
        <f t="shared" si="0"/>
        <v>0</v>
      </c>
      <c r="E37" s="51"/>
      <c r="F37" s="17"/>
    </row>
    <row r="38" spans="1:6" x14ac:dyDescent="0.3">
      <c r="A38" s="23"/>
      <c r="B38" s="24"/>
      <c r="C38" s="24"/>
      <c r="D38" s="21">
        <f t="shared" si="0"/>
        <v>0</v>
      </c>
      <c r="E38" s="51"/>
      <c r="F38" s="17"/>
    </row>
    <row r="39" spans="1:6" x14ac:dyDescent="0.3">
      <c r="A39" s="23"/>
      <c r="B39" s="24"/>
      <c r="C39" s="24"/>
      <c r="D39" s="21">
        <f t="shared" si="0"/>
        <v>0</v>
      </c>
      <c r="E39" s="51"/>
      <c r="F39" s="17"/>
    </row>
    <row r="40" spans="1:6" x14ac:dyDescent="0.3">
      <c r="A40" s="23"/>
      <c r="B40" s="24"/>
      <c r="C40" s="24"/>
      <c r="D40" s="21">
        <f t="shared" si="0"/>
        <v>0</v>
      </c>
      <c r="E40" s="51"/>
      <c r="F40" s="17"/>
    </row>
    <row r="41" spans="1:6" x14ac:dyDescent="0.3">
      <c r="A41" s="23"/>
      <c r="B41" s="24"/>
      <c r="C41" s="24"/>
      <c r="D41" s="21">
        <f t="shared" si="0"/>
        <v>0</v>
      </c>
      <c r="E41" s="51"/>
      <c r="F41" s="17"/>
    </row>
    <row r="42" spans="1:6" x14ac:dyDescent="0.3">
      <c r="A42" s="23"/>
      <c r="B42" s="24"/>
      <c r="C42" s="24"/>
      <c r="D42" s="21">
        <f t="shared" si="0"/>
        <v>0</v>
      </c>
      <c r="E42" s="51"/>
      <c r="F42" s="17"/>
    </row>
    <row r="43" spans="1:6" x14ac:dyDescent="0.3">
      <c r="A43" s="23"/>
      <c r="B43" s="24"/>
      <c r="C43" s="24"/>
      <c r="D43" s="21">
        <f t="shared" si="0"/>
        <v>0</v>
      </c>
      <c r="E43" s="51"/>
      <c r="F43" s="17"/>
    </row>
    <row r="44" spans="1:6" x14ac:dyDescent="0.3">
      <c r="A44" s="23"/>
      <c r="B44" s="24"/>
      <c r="C44" s="24"/>
      <c r="D44" s="21">
        <f t="shared" si="0"/>
        <v>0</v>
      </c>
      <c r="E44" s="51"/>
      <c r="F44" s="17"/>
    </row>
    <row r="45" spans="1:6" x14ac:dyDescent="0.3">
      <c r="A45" s="23"/>
      <c r="B45" s="24"/>
      <c r="C45" s="24"/>
      <c r="D45" s="21">
        <f t="shared" si="0"/>
        <v>0</v>
      </c>
      <c r="E45" s="51"/>
    </row>
    <row r="46" spans="1:6" x14ac:dyDescent="0.3">
      <c r="A46" s="23"/>
      <c r="B46" s="24"/>
      <c r="C46" s="24"/>
      <c r="D46" s="21">
        <f t="shared" si="0"/>
        <v>0</v>
      </c>
      <c r="E46" s="51"/>
    </row>
    <row r="47" spans="1:6" x14ac:dyDescent="0.3">
      <c r="A47" s="23"/>
      <c r="B47" s="24"/>
      <c r="C47" s="24"/>
      <c r="D47" s="21">
        <f t="shared" si="0"/>
        <v>0</v>
      </c>
      <c r="E47" s="51"/>
      <c r="F47" s="26"/>
    </row>
    <row r="48" spans="1:6" x14ac:dyDescent="0.3">
      <c r="A48" s="27" t="s">
        <v>38</v>
      </c>
      <c r="B48" s="27"/>
      <c r="C48" s="27"/>
      <c r="D48" s="27">
        <f>SUM(D3:D24)*0.15</f>
        <v>0</v>
      </c>
      <c r="E48" s="53"/>
      <c r="F48" s="17"/>
    </row>
    <row r="50" spans="1:5" ht="15" thickBot="1" x14ac:dyDescent="0.35">
      <c r="A50" s="28" t="s">
        <v>40</v>
      </c>
      <c r="B50" s="29"/>
      <c r="C50" s="29"/>
      <c r="D50" s="30">
        <f>SUM(D3:D48)</f>
        <v>0</v>
      </c>
      <c r="E50" s="54"/>
    </row>
    <row r="52" spans="1:5" x14ac:dyDescent="0.3">
      <c r="E52" s="95" t="s">
        <v>99</v>
      </c>
    </row>
    <row r="54" spans="1:5" x14ac:dyDescent="0.3">
      <c r="A54" s="116"/>
      <c r="B54" s="116"/>
      <c r="C54" s="116"/>
      <c r="D54" s="116"/>
      <c r="E54" s="116"/>
    </row>
  </sheetData>
  <sheetProtection password="DF9A" sheet="1" objects="1" scenarios="1"/>
  <mergeCells count="2">
    <mergeCell ref="A1:E1"/>
    <mergeCell ref="A54:E54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24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26:A47" xr:uid="{00000000-0002-0000-0200-000001000000}">
      <formula1>Kostnadsslag_Genomförandefas</formula1>
    </dataValidation>
  </dataValidations>
  <pageMargins left="0.7" right="0.7" top="0.75" bottom="0.75" header="0.3" footer="0.3"/>
  <pageSetup paperSize="9" scale="61" orientation="landscape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53"/>
  <sheetViews>
    <sheetView zoomScale="101" zoomScaleNormal="101" zoomScalePageLayoutView="101" workbookViewId="0">
      <selection activeCell="A30" sqref="A30"/>
    </sheetView>
  </sheetViews>
  <sheetFormatPr defaultColWidth="8.88671875" defaultRowHeight="14.4" x14ac:dyDescent="0.3"/>
  <cols>
    <col min="1" max="1" width="58" style="18" bestFit="1" customWidth="1"/>
    <col min="2" max="2" width="19.6640625" style="32" bestFit="1" customWidth="1"/>
    <col min="3" max="3" width="12.44140625" style="32" bestFit="1" customWidth="1"/>
    <col min="4" max="4" width="10.44140625" style="18" bestFit="1" customWidth="1"/>
    <col min="5" max="5" width="33.88671875" style="25" customWidth="1"/>
    <col min="6" max="6" width="28.44140625" style="25" customWidth="1"/>
    <col min="7" max="7" width="24.88671875" style="18" bestFit="1" customWidth="1"/>
    <col min="8" max="8" width="8.88671875" style="18"/>
    <col min="9" max="9" width="38.44140625" style="18" bestFit="1" customWidth="1"/>
    <col min="10" max="10" width="24" style="18" bestFit="1" customWidth="1"/>
    <col min="11" max="11" width="32" style="18" bestFit="1" customWidth="1"/>
    <col min="12" max="12" width="8.88671875" style="18"/>
    <col min="13" max="13" width="13.44140625" style="18" bestFit="1" customWidth="1"/>
    <col min="14" max="14" width="10.33203125" style="18" bestFit="1" customWidth="1"/>
    <col min="15" max="15" width="14.88671875" style="18" bestFit="1" customWidth="1"/>
    <col min="16" max="16384" width="8.88671875" style="18"/>
  </cols>
  <sheetData>
    <row r="1" spans="1:6" x14ac:dyDescent="0.3">
      <c r="A1" s="116" t="s">
        <v>79</v>
      </c>
      <c r="B1" s="116"/>
      <c r="C1" s="116"/>
      <c r="D1" s="116"/>
      <c r="E1" s="116"/>
      <c r="F1" s="17"/>
    </row>
    <row r="2" spans="1:6" x14ac:dyDescent="0.3">
      <c r="A2" s="15" t="s">
        <v>56</v>
      </c>
      <c r="B2" s="15" t="s">
        <v>37</v>
      </c>
      <c r="C2" s="15" t="s">
        <v>90</v>
      </c>
      <c r="D2" s="16" t="s">
        <v>0</v>
      </c>
      <c r="E2" s="15" t="s">
        <v>43</v>
      </c>
      <c r="F2" s="17"/>
    </row>
    <row r="3" spans="1:6" x14ac:dyDescent="0.3">
      <c r="A3" s="19"/>
      <c r="B3" s="72" t="str">
        <f>IFERROR(VLOOKUP(A3,Data!K:L,VLOOKUP('Generella inställningar'!C5,Data!A:B,2,FALSE),FALSE),"timlönegrupp ej vald")</f>
        <v>timlönegrupp ej vald</v>
      </c>
      <c r="C3" s="91"/>
      <c r="D3" s="70">
        <f>IFERROR(B3*ROUND(C3,2)*SUM(VLOOKUP(A3,Data!K:M,3,FALSE)/12),0)</f>
        <v>0</v>
      </c>
      <c r="E3" s="51"/>
      <c r="F3" s="17"/>
    </row>
    <row r="4" spans="1:6" x14ac:dyDescent="0.3">
      <c r="A4" s="19"/>
      <c r="B4" s="72" t="str">
        <f>IFERROR(VLOOKUP(A4,Data!K:L,VLOOKUP('Generella inställningar'!C5,Data!A:B,2,FALSE),FALSE),"timlönegrupp ej vald")</f>
        <v>timlönegrupp ej vald</v>
      </c>
      <c r="C4" s="91"/>
      <c r="D4" s="70">
        <f>IFERROR(B4*ROUND(C4,2)*SUM(VLOOKUP(A4,Data!K:M,3,FALSE)/12),0)</f>
        <v>0</v>
      </c>
      <c r="E4" s="51"/>
      <c r="F4" s="17"/>
    </row>
    <row r="5" spans="1:6" x14ac:dyDescent="0.3">
      <c r="A5" s="19"/>
      <c r="B5" s="72" t="str">
        <f>IFERROR(VLOOKUP(A5,Data!K:L,VLOOKUP('Generella inställningar'!C5,Data!A:B,2,FALSE),FALSE),"timlönegrupp ej vald")</f>
        <v>timlönegrupp ej vald</v>
      </c>
      <c r="C5" s="91"/>
      <c r="D5" s="70">
        <f>IFERROR(B5*ROUND(C5,2)*SUM(VLOOKUP(A5,Data!K:M,3,FALSE)/12),0)</f>
        <v>0</v>
      </c>
      <c r="E5" s="51"/>
      <c r="F5" s="17"/>
    </row>
    <row r="6" spans="1:6" x14ac:dyDescent="0.3">
      <c r="A6" s="19"/>
      <c r="B6" s="72" t="str">
        <f>IFERROR(VLOOKUP(A6,Data!K:L,VLOOKUP('Generella inställningar'!C5,Data!A:B,2,FALSE),FALSE),"timlönegrupp ej vald")</f>
        <v>timlönegrupp ej vald</v>
      </c>
      <c r="C6" s="91"/>
      <c r="D6" s="70">
        <f>IFERROR(B6*ROUND(C6,2)*SUM(VLOOKUP(A6,Data!K:M,3,FALSE)/12),0)</f>
        <v>0</v>
      </c>
      <c r="E6" s="51"/>
      <c r="F6" s="17"/>
    </row>
    <row r="7" spans="1:6" x14ac:dyDescent="0.3">
      <c r="A7" s="19"/>
      <c r="B7" s="72" t="str">
        <f>IFERROR(VLOOKUP(A7,Data!K:L,VLOOKUP('Generella inställningar'!C5,Data!A:B,2,FALSE),FALSE),"timlönegrupp ej vald")</f>
        <v>timlönegrupp ej vald</v>
      </c>
      <c r="C7" s="91"/>
      <c r="D7" s="70">
        <f>IFERROR(B7*ROUND(C7,2)*SUM(VLOOKUP(A7,Data!K:M,3,FALSE)/12),0)</f>
        <v>0</v>
      </c>
      <c r="E7" s="51"/>
      <c r="F7" s="17"/>
    </row>
    <row r="8" spans="1:6" x14ac:dyDescent="0.3">
      <c r="A8" s="19"/>
      <c r="B8" s="72" t="str">
        <f>IFERROR(VLOOKUP(A8,Data!K:L,VLOOKUP('Generella inställningar'!C5,Data!A:B,2,FALSE),FALSE),"timlönegrupp ej vald")</f>
        <v>timlönegrupp ej vald</v>
      </c>
      <c r="C8" s="91"/>
      <c r="D8" s="70">
        <f>IFERROR(B8*ROUND(C8,2)*SUM(VLOOKUP(A8,Data!K:M,3,FALSE)/12),0)</f>
        <v>0</v>
      </c>
      <c r="E8" s="51"/>
      <c r="F8" s="17"/>
    </row>
    <row r="9" spans="1:6" x14ac:dyDescent="0.3">
      <c r="A9" s="19"/>
      <c r="B9" s="72" t="str">
        <f>IFERROR(VLOOKUP(A9,Data!K:L,VLOOKUP('Generella inställningar'!C5,Data!A:B,2,FALSE),FALSE),"timlönegrupp ej vald")</f>
        <v>timlönegrupp ej vald</v>
      </c>
      <c r="C9" s="91"/>
      <c r="D9" s="70">
        <f>IFERROR(B9*ROUND(C9,2)*SUM(VLOOKUP(A9,Data!K:M,3,FALSE)/12),0)</f>
        <v>0</v>
      </c>
      <c r="E9" s="51"/>
      <c r="F9" s="17"/>
    </row>
    <row r="10" spans="1:6" x14ac:dyDescent="0.3">
      <c r="A10" s="19"/>
      <c r="B10" s="72" t="str">
        <f>IFERROR(VLOOKUP(A10,Data!K:L,VLOOKUP('Generella inställningar'!C5,Data!A:B,2,FALSE),FALSE),"timlönegrupp ej vald")</f>
        <v>timlönegrupp ej vald</v>
      </c>
      <c r="C10" s="91"/>
      <c r="D10" s="70">
        <f>IFERROR(B10*ROUND(C10,2)*SUM(VLOOKUP(A10,Data!K:M,3,FALSE)/12),0)</f>
        <v>0</v>
      </c>
      <c r="E10" s="51"/>
      <c r="F10" s="17"/>
    </row>
    <row r="11" spans="1:6" x14ac:dyDescent="0.3">
      <c r="A11" s="19"/>
      <c r="B11" s="72" t="str">
        <f>IFERROR(VLOOKUP(A11,Data!K:L,VLOOKUP('Generella inställningar'!C5,Data!A:B,2,FALSE),FALSE),"timlönegrupp ej vald")</f>
        <v>timlönegrupp ej vald</v>
      </c>
      <c r="C11" s="91"/>
      <c r="D11" s="70">
        <f>IFERROR(B11*ROUND(C11,2)*SUM(VLOOKUP(A11,Data!K:M,3,FALSE)/12),0)</f>
        <v>0</v>
      </c>
      <c r="E11" s="51"/>
      <c r="F11" s="17"/>
    </row>
    <row r="12" spans="1:6" x14ac:dyDescent="0.3">
      <c r="A12" s="19"/>
      <c r="B12" s="72" t="str">
        <f>IFERROR(VLOOKUP(A12,Data!K:L,VLOOKUP('Generella inställningar'!C5,Data!A:B,2,FALSE),FALSE),"timlönegrupp ej vald")</f>
        <v>timlönegrupp ej vald</v>
      </c>
      <c r="C12" s="91"/>
      <c r="D12" s="70">
        <f>IFERROR(B12*ROUND(C12,2)*SUM(VLOOKUP(A12,Data!K:M,3,FALSE)/12),0)</f>
        <v>0</v>
      </c>
      <c r="E12" s="51"/>
      <c r="F12" s="17"/>
    </row>
    <row r="13" spans="1:6" x14ac:dyDescent="0.3">
      <c r="A13" s="19"/>
      <c r="B13" s="72" t="str">
        <f>IFERROR(VLOOKUP(A13,Data!K:L,VLOOKUP('Generella inställningar'!C5,Data!A:B,2,FALSE),FALSE),"timlönegrupp ej vald")</f>
        <v>timlönegrupp ej vald</v>
      </c>
      <c r="C13" s="91"/>
      <c r="D13" s="70">
        <f>IFERROR(B13*ROUND(C13,2)*SUM(VLOOKUP(A13,Data!K:M,3,FALSE)/12),0)</f>
        <v>0</v>
      </c>
      <c r="E13" s="51"/>
      <c r="F13" s="17"/>
    </row>
    <row r="14" spans="1:6" x14ac:dyDescent="0.3">
      <c r="A14" s="19"/>
      <c r="B14" s="72" t="str">
        <f>IFERROR(VLOOKUP(A14,Data!K:L,VLOOKUP('Generella inställningar'!C5,Data!A:B,2,FALSE),FALSE),"timlönegrupp ej vald")</f>
        <v>timlönegrupp ej vald</v>
      </c>
      <c r="C14" s="91"/>
      <c r="D14" s="70">
        <f>IFERROR(B14*ROUND(C14,2)*SUM(VLOOKUP(A14,Data!K:M,3,FALSE)/12),0)</f>
        <v>0</v>
      </c>
      <c r="E14" s="51"/>
      <c r="F14" s="17"/>
    </row>
    <row r="15" spans="1:6" x14ac:dyDescent="0.3">
      <c r="A15" s="19"/>
      <c r="B15" s="72" t="str">
        <f>IFERROR(VLOOKUP(A15,Data!K:L,VLOOKUP('Generella inställningar'!C5,Data!A:B,2,FALSE),FALSE),"timlönegrupp ej vald")</f>
        <v>timlönegrupp ej vald</v>
      </c>
      <c r="C15" s="91"/>
      <c r="D15" s="70">
        <f>IFERROR(B15*ROUND(C15,2)*SUM(VLOOKUP(A15,Data!K:M,3,FALSE)/12),0)</f>
        <v>0</v>
      </c>
      <c r="E15" s="51"/>
      <c r="F15" s="17"/>
    </row>
    <row r="16" spans="1:6" x14ac:dyDescent="0.3">
      <c r="A16" s="19"/>
      <c r="B16" s="72" t="str">
        <f>IFERROR(VLOOKUP(A16,Data!K:L,VLOOKUP('Generella inställningar'!C5,Data!A:B,2,FALSE),FALSE),"timlönegrupp ej vald")</f>
        <v>timlönegrupp ej vald</v>
      </c>
      <c r="C16" s="91"/>
      <c r="D16" s="70">
        <f>IFERROR(B16*ROUND(C16,2)*SUM(VLOOKUP(A16,Data!K:M,3,FALSE)/12),0)</f>
        <v>0</v>
      </c>
      <c r="E16" s="51"/>
      <c r="F16" s="17"/>
    </row>
    <row r="17" spans="1:6" x14ac:dyDescent="0.3">
      <c r="A17" s="19"/>
      <c r="B17" s="72" t="str">
        <f>IFERROR(VLOOKUP(A17,Data!K:L,VLOOKUP('Generella inställningar'!C5,Data!A:B,2,FALSE),FALSE),"timlönegrupp ej vald")</f>
        <v>timlönegrupp ej vald</v>
      </c>
      <c r="C17" s="91"/>
      <c r="D17" s="70">
        <f>IFERROR(B17*ROUND(C17,2)*SUM(VLOOKUP(A17,Data!K:M,3,FALSE)/12),0)</f>
        <v>0</v>
      </c>
      <c r="E17" s="51"/>
      <c r="F17" s="17"/>
    </row>
    <row r="18" spans="1:6" ht="15.75" customHeight="1" x14ac:dyDescent="0.3">
      <c r="A18" s="19"/>
      <c r="B18" s="72" t="str">
        <f>IFERROR(VLOOKUP(A18,Data!K:L,VLOOKUP('Generella inställningar'!C5,Data!A:B,2,FALSE),FALSE),"timlönegrupp ej vald")</f>
        <v>timlönegrupp ej vald</v>
      </c>
      <c r="C18" s="91"/>
      <c r="D18" s="70">
        <f>IFERROR(B18*ROUND(C18,2)*SUM(VLOOKUP(A18,Data!K:M,3,FALSE)/12),0)</f>
        <v>0</v>
      </c>
      <c r="E18" s="51"/>
      <c r="F18" s="17"/>
    </row>
    <row r="19" spans="1:6" x14ac:dyDescent="0.3">
      <c r="A19" s="19"/>
      <c r="B19" s="72" t="str">
        <f>IFERROR(VLOOKUP(A19,Data!K:L,VLOOKUP('Generella inställningar'!C5,Data!A:B,2,FALSE),FALSE),"timlönegrupp ej vald")</f>
        <v>timlönegrupp ej vald</v>
      </c>
      <c r="C19" s="91"/>
      <c r="D19" s="70">
        <f>IFERROR(B19*ROUND(C19,2)*SUM(VLOOKUP(A19,Data!K:M,3,FALSE)/12),0)</f>
        <v>0</v>
      </c>
      <c r="E19" s="51"/>
      <c r="F19" s="17"/>
    </row>
    <row r="20" spans="1:6" ht="15" customHeight="1" x14ac:dyDescent="0.3">
      <c r="A20" s="19"/>
      <c r="B20" s="72" t="str">
        <f>IFERROR(VLOOKUP(A20,Data!K:L,VLOOKUP('Generella inställningar'!C5,Data!A:B,2,FALSE),FALSE),"timlönegrupp ej vald")</f>
        <v>timlönegrupp ej vald</v>
      </c>
      <c r="C20" s="91"/>
      <c r="D20" s="70">
        <f>IFERROR(B20*ROUND(C20,2)*SUM(VLOOKUP(A20,Data!K:M,3,FALSE)/12),0)</f>
        <v>0</v>
      </c>
      <c r="E20" s="51"/>
      <c r="F20" s="17"/>
    </row>
    <row r="21" spans="1:6" x14ac:dyDescent="0.3">
      <c r="A21" s="19"/>
      <c r="B21" s="72" t="str">
        <f>IFERROR(VLOOKUP(A21,Data!K:L,VLOOKUP('Generella inställningar'!C5,Data!A:B,2,FALSE),FALSE),"timlönegrupp ej vald")</f>
        <v>timlönegrupp ej vald</v>
      </c>
      <c r="C21" s="91"/>
      <c r="D21" s="70">
        <f>IFERROR(B21*ROUND(C21,2)*SUM(VLOOKUP(A21,Data!K:M,3,FALSE)/12),0)</f>
        <v>0</v>
      </c>
      <c r="E21" s="51"/>
      <c r="F21" s="17"/>
    </row>
    <row r="22" spans="1:6" x14ac:dyDescent="0.3">
      <c r="A22" s="19"/>
      <c r="B22" s="72" t="str">
        <f>IFERROR(VLOOKUP(A22,Data!K:L,VLOOKUP('Generella inställningar'!C5,Data!A:B,2,FALSE),FALSE),"timlönegrupp ej vald")</f>
        <v>timlönegrupp ej vald</v>
      </c>
      <c r="C22" s="91"/>
      <c r="D22" s="70">
        <f>IFERROR(B22*ROUND(C22,2)*SUM(VLOOKUP(A22,Data!K:M,3,FALSE)/12),0)</f>
        <v>0</v>
      </c>
      <c r="E22" s="51"/>
      <c r="F22" s="22"/>
    </row>
    <row r="23" spans="1:6" x14ac:dyDescent="0.3">
      <c r="A23" s="19"/>
      <c r="B23" s="72" t="str">
        <f>IFERROR(VLOOKUP(A23,Data!K:L,VLOOKUP('Generella inställningar'!C5,Data!A:B,2,FALSE),FALSE),"timlönegrupp ej vald")</f>
        <v>timlönegrupp ej vald</v>
      </c>
      <c r="C23" s="91"/>
      <c r="D23" s="70">
        <f>IFERROR(B23*ROUND(C23,2)*SUM(VLOOKUP(A23,Data!K:M,3,FALSE)/12),0)</f>
        <v>0</v>
      </c>
      <c r="E23" s="51"/>
      <c r="F23" s="17"/>
    </row>
    <row r="24" spans="1:6" x14ac:dyDescent="0.3">
      <c r="A24" s="19"/>
      <c r="B24" s="72" t="str">
        <f>IFERROR(VLOOKUP(A24,Data!K:L,VLOOKUP('Generella inställningar'!C5,Data!A:B,2,FALSE),FALSE),"timlönegrupp ej vald")</f>
        <v>timlönegrupp ej vald</v>
      </c>
      <c r="C24" s="91"/>
      <c r="D24" s="70">
        <f>IFERROR(B24*ROUND(C24,2)*SUM(VLOOKUP(A24,Data!K:M,3,FALSE)/12),0)</f>
        <v>0</v>
      </c>
      <c r="E24" s="51"/>
      <c r="F24" s="17"/>
    </row>
    <row r="25" spans="1:6" x14ac:dyDescent="0.3">
      <c r="A25" s="19"/>
      <c r="B25" s="72" t="str">
        <f>IFERROR(VLOOKUP(A25,Data!K:L,VLOOKUP('Generella inställningar'!C5,Data!A:B,2,FALSE),FALSE),"timlönegrupp ej vald")</f>
        <v>timlönegrupp ej vald</v>
      </c>
      <c r="C25" s="91"/>
      <c r="D25" s="70">
        <f>IFERROR(B25*ROUND(C25,2)*SUM(VLOOKUP(A25,Data!K:M,3,FALSE)/12),0)</f>
        <v>0</v>
      </c>
      <c r="E25" s="51"/>
      <c r="F25" s="17"/>
    </row>
    <row r="26" spans="1:6" x14ac:dyDescent="0.3">
      <c r="A26" s="15" t="s">
        <v>55</v>
      </c>
      <c r="B26" s="15" t="s">
        <v>39</v>
      </c>
      <c r="C26" s="15" t="s">
        <v>20</v>
      </c>
      <c r="D26" s="15" t="s">
        <v>0</v>
      </c>
      <c r="E26" s="15" t="s">
        <v>43</v>
      </c>
      <c r="F26" s="17"/>
    </row>
    <row r="27" spans="1:6" x14ac:dyDescent="0.3">
      <c r="A27" s="23"/>
      <c r="B27" s="24"/>
      <c r="C27" s="24"/>
      <c r="D27" s="70">
        <f t="shared" ref="D27:D48" si="0">B27*C27</f>
        <v>0</v>
      </c>
      <c r="E27" s="51"/>
      <c r="F27" s="17"/>
    </row>
    <row r="28" spans="1:6" x14ac:dyDescent="0.3">
      <c r="A28" s="23"/>
      <c r="B28" s="24"/>
      <c r="C28" s="24"/>
      <c r="D28" s="70">
        <f t="shared" si="0"/>
        <v>0</v>
      </c>
      <c r="E28" s="51"/>
      <c r="F28" s="17"/>
    </row>
    <row r="29" spans="1:6" x14ac:dyDescent="0.3">
      <c r="A29" s="23"/>
      <c r="B29" s="24"/>
      <c r="C29" s="24"/>
      <c r="D29" s="70">
        <f t="shared" si="0"/>
        <v>0</v>
      </c>
      <c r="E29" s="51"/>
      <c r="F29" s="17"/>
    </row>
    <row r="30" spans="1:6" x14ac:dyDescent="0.3">
      <c r="A30" s="23"/>
      <c r="B30" s="24"/>
      <c r="C30" s="24"/>
      <c r="D30" s="70">
        <f t="shared" si="0"/>
        <v>0</v>
      </c>
      <c r="E30" s="51"/>
      <c r="F30" s="17"/>
    </row>
    <row r="31" spans="1:6" x14ac:dyDescent="0.3">
      <c r="A31" s="23"/>
      <c r="B31" s="24"/>
      <c r="C31" s="24"/>
      <c r="D31" s="70">
        <f t="shared" si="0"/>
        <v>0</v>
      </c>
      <c r="E31" s="51"/>
      <c r="F31" s="17"/>
    </row>
    <row r="32" spans="1:6" x14ac:dyDescent="0.3">
      <c r="A32" s="23"/>
      <c r="B32" s="24"/>
      <c r="C32" s="24"/>
      <c r="D32" s="70">
        <f t="shared" si="0"/>
        <v>0</v>
      </c>
      <c r="E32" s="51"/>
      <c r="F32" s="17"/>
    </row>
    <row r="33" spans="1:6" x14ac:dyDescent="0.3">
      <c r="A33" s="23"/>
      <c r="B33" s="24"/>
      <c r="C33" s="24"/>
      <c r="D33" s="70">
        <f t="shared" si="0"/>
        <v>0</v>
      </c>
      <c r="E33" s="51"/>
      <c r="F33" s="17"/>
    </row>
    <row r="34" spans="1:6" x14ac:dyDescent="0.3">
      <c r="A34" s="23"/>
      <c r="B34" s="24"/>
      <c r="C34" s="24"/>
      <c r="D34" s="70">
        <f t="shared" si="0"/>
        <v>0</v>
      </c>
      <c r="E34" s="51"/>
      <c r="F34" s="17"/>
    </row>
    <row r="35" spans="1:6" x14ac:dyDescent="0.3">
      <c r="A35" s="23"/>
      <c r="B35" s="24"/>
      <c r="C35" s="24"/>
      <c r="D35" s="70">
        <f t="shared" si="0"/>
        <v>0</v>
      </c>
      <c r="E35" s="51"/>
      <c r="F35" s="17"/>
    </row>
    <row r="36" spans="1:6" x14ac:dyDescent="0.3">
      <c r="A36" s="23"/>
      <c r="B36" s="24"/>
      <c r="C36" s="24"/>
      <c r="D36" s="70">
        <f t="shared" si="0"/>
        <v>0</v>
      </c>
      <c r="E36" s="51"/>
      <c r="F36" s="17"/>
    </row>
    <row r="37" spans="1:6" x14ac:dyDescent="0.3">
      <c r="A37" s="23"/>
      <c r="B37" s="24"/>
      <c r="C37" s="24"/>
      <c r="D37" s="70">
        <f t="shared" si="0"/>
        <v>0</v>
      </c>
      <c r="E37" s="51"/>
      <c r="F37" s="17"/>
    </row>
    <row r="38" spans="1:6" x14ac:dyDescent="0.3">
      <c r="A38" s="23"/>
      <c r="B38" s="24"/>
      <c r="C38" s="24"/>
      <c r="D38" s="70">
        <f t="shared" si="0"/>
        <v>0</v>
      </c>
      <c r="E38" s="51"/>
      <c r="F38" s="17"/>
    </row>
    <row r="39" spans="1:6" x14ac:dyDescent="0.3">
      <c r="A39" s="23"/>
      <c r="B39" s="24"/>
      <c r="C39" s="24"/>
      <c r="D39" s="70">
        <f t="shared" si="0"/>
        <v>0</v>
      </c>
      <c r="E39" s="51"/>
      <c r="F39" s="17"/>
    </row>
    <row r="40" spans="1:6" x14ac:dyDescent="0.3">
      <c r="A40" s="23"/>
      <c r="B40" s="24"/>
      <c r="C40" s="24"/>
      <c r="D40" s="70">
        <f t="shared" si="0"/>
        <v>0</v>
      </c>
      <c r="E40" s="51"/>
      <c r="F40" s="17"/>
    </row>
    <row r="41" spans="1:6" x14ac:dyDescent="0.3">
      <c r="A41" s="23"/>
      <c r="B41" s="24"/>
      <c r="C41" s="24"/>
      <c r="D41" s="70">
        <f t="shared" si="0"/>
        <v>0</v>
      </c>
      <c r="E41" s="51"/>
      <c r="F41" s="17"/>
    </row>
    <row r="42" spans="1:6" x14ac:dyDescent="0.3">
      <c r="A42" s="23"/>
      <c r="B42" s="24"/>
      <c r="C42" s="24"/>
      <c r="D42" s="70">
        <f t="shared" si="0"/>
        <v>0</v>
      </c>
      <c r="E42" s="51"/>
      <c r="F42" s="17"/>
    </row>
    <row r="43" spans="1:6" x14ac:dyDescent="0.3">
      <c r="A43" s="23"/>
      <c r="B43" s="24"/>
      <c r="C43" s="24"/>
      <c r="D43" s="70">
        <f t="shared" si="0"/>
        <v>0</v>
      </c>
      <c r="E43" s="51"/>
      <c r="F43" s="17"/>
    </row>
    <row r="44" spans="1:6" x14ac:dyDescent="0.3">
      <c r="A44" s="23"/>
      <c r="B44" s="24"/>
      <c r="C44" s="24"/>
      <c r="D44" s="70">
        <f t="shared" si="0"/>
        <v>0</v>
      </c>
      <c r="E44" s="51"/>
      <c r="F44" s="17"/>
    </row>
    <row r="45" spans="1:6" x14ac:dyDescent="0.3">
      <c r="A45" s="23"/>
      <c r="B45" s="24"/>
      <c r="C45" s="24"/>
      <c r="D45" s="70">
        <f t="shared" si="0"/>
        <v>0</v>
      </c>
      <c r="E45" s="51"/>
    </row>
    <row r="46" spans="1:6" x14ac:dyDescent="0.3">
      <c r="A46" s="23"/>
      <c r="B46" s="24"/>
      <c r="C46" s="24"/>
      <c r="D46" s="70">
        <f t="shared" si="0"/>
        <v>0</v>
      </c>
      <c r="E46" s="51"/>
    </row>
    <row r="47" spans="1:6" x14ac:dyDescent="0.3">
      <c r="A47" s="23"/>
      <c r="B47" s="24"/>
      <c r="C47" s="24"/>
      <c r="D47" s="70">
        <f t="shared" si="0"/>
        <v>0</v>
      </c>
      <c r="E47" s="51"/>
      <c r="F47" s="26"/>
    </row>
    <row r="48" spans="1:6" x14ac:dyDescent="0.3">
      <c r="A48" s="23"/>
      <c r="B48" s="24"/>
      <c r="C48" s="24"/>
      <c r="D48" s="70">
        <f t="shared" si="0"/>
        <v>0</v>
      </c>
      <c r="E48" s="51"/>
      <c r="F48" s="17"/>
    </row>
    <row r="49" spans="1:5" x14ac:dyDescent="0.3">
      <c r="A49" s="84" t="s">
        <v>38</v>
      </c>
      <c r="B49" s="84"/>
      <c r="C49" s="84"/>
      <c r="D49" s="84">
        <f>SUM(D3:D25)*0.15</f>
        <v>0</v>
      </c>
      <c r="E49" s="84"/>
    </row>
    <row r="51" spans="1:5" ht="15" thickBot="1" x14ac:dyDescent="0.35">
      <c r="A51" s="28" t="s">
        <v>40</v>
      </c>
      <c r="B51" s="29"/>
      <c r="C51" s="29"/>
      <c r="D51" s="33">
        <f>SUM(D3:D49)</f>
        <v>0</v>
      </c>
      <c r="E51" s="31"/>
    </row>
    <row r="53" spans="1:5" x14ac:dyDescent="0.3">
      <c r="E53" s="95" t="s">
        <v>98</v>
      </c>
    </row>
  </sheetData>
  <sheetProtection password="DF9A" sheet="1" objects="1" scenarios="1"/>
  <mergeCells count="1">
    <mergeCell ref="A1:E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25" xr:uid="{00000000-0002-0000-03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27:A48" xr:uid="{00000000-0002-0000-0300-000001000000}">
      <formula1>Kostnadsslag_Genomförandefas</formula1>
    </dataValidation>
  </dataValidations>
  <pageMargins left="0.75" right="0.75" top="1" bottom="1" header="0.5" footer="0.5"/>
  <pageSetup paperSize="9" scale="58" orientation="landscape" horizontalDpi="4294967292" verticalDpi="4294967292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B26" sqref="B26:B27"/>
    </sheetView>
  </sheetViews>
  <sheetFormatPr defaultColWidth="8.88671875" defaultRowHeight="14.4" x14ac:dyDescent="0.3"/>
  <cols>
    <col min="1" max="1" width="47.109375" style="18" bestFit="1" customWidth="1"/>
    <col min="2" max="2" width="26.44140625" style="18" bestFit="1" customWidth="1"/>
    <col min="3" max="3" width="23.109375" style="18" bestFit="1" customWidth="1"/>
    <col min="4" max="4" width="8.88671875" style="18" bestFit="1" customWidth="1"/>
    <col min="5" max="5" width="9" style="18" bestFit="1" customWidth="1"/>
    <col min="6" max="6" width="12.6640625" style="18" customWidth="1"/>
    <col min="7" max="7" width="26.88671875" style="18" customWidth="1"/>
    <col min="8" max="16384" width="8.88671875" style="18"/>
  </cols>
  <sheetData>
    <row r="1" spans="1:9" x14ac:dyDescent="0.3">
      <c r="A1" s="117" t="s">
        <v>75</v>
      </c>
      <c r="B1" s="117"/>
      <c r="C1" s="117"/>
      <c r="D1" s="117"/>
      <c r="E1" s="117"/>
      <c r="F1" s="117"/>
      <c r="G1" s="117"/>
    </row>
    <row r="2" spans="1:9" x14ac:dyDescent="0.3">
      <c r="A2" s="15" t="s">
        <v>60</v>
      </c>
      <c r="B2" s="15" t="s">
        <v>42</v>
      </c>
      <c r="C2" s="15" t="s">
        <v>41</v>
      </c>
      <c r="D2" s="15" t="s">
        <v>61</v>
      </c>
      <c r="E2" s="15" t="s">
        <v>31</v>
      </c>
      <c r="F2" s="16" t="s">
        <v>0</v>
      </c>
      <c r="G2" s="15" t="s">
        <v>43</v>
      </c>
      <c r="H2" s="34"/>
      <c r="I2" s="35"/>
    </row>
    <row r="3" spans="1:9" x14ac:dyDescent="0.3">
      <c r="A3" s="77"/>
      <c r="B3" s="78"/>
      <c r="C3" s="79"/>
      <c r="D3" s="79"/>
      <c r="E3" s="80"/>
      <c r="F3" s="82">
        <f>B3*C3*SUM(1+D3)*E3</f>
        <v>0</v>
      </c>
      <c r="G3" s="51"/>
      <c r="H3" s="34"/>
      <c r="I3" s="35"/>
    </row>
    <row r="4" spans="1:9" x14ac:dyDescent="0.3">
      <c r="A4" s="77"/>
      <c r="B4" s="78"/>
      <c r="C4" s="79"/>
      <c r="D4" s="79"/>
      <c r="E4" s="80"/>
      <c r="F4" s="82">
        <f t="shared" ref="F4:F8" si="0">B4*C4*SUM(1+D4)*E4</f>
        <v>0</v>
      </c>
      <c r="G4" s="51"/>
      <c r="H4" s="34"/>
      <c r="I4" s="35"/>
    </row>
    <row r="5" spans="1:9" x14ac:dyDescent="0.3">
      <c r="A5" s="77"/>
      <c r="B5" s="78"/>
      <c r="C5" s="79"/>
      <c r="D5" s="79"/>
      <c r="E5" s="80"/>
      <c r="F5" s="82">
        <f t="shared" si="0"/>
        <v>0</v>
      </c>
      <c r="G5" s="51"/>
      <c r="H5" s="34"/>
      <c r="I5" s="35"/>
    </row>
    <row r="6" spans="1:9" x14ac:dyDescent="0.3">
      <c r="A6" s="77"/>
      <c r="B6" s="78"/>
      <c r="C6" s="79"/>
      <c r="D6" s="79"/>
      <c r="E6" s="80"/>
      <c r="F6" s="82">
        <f t="shared" si="0"/>
        <v>0</v>
      </c>
      <c r="G6" s="51"/>
      <c r="H6" s="34"/>
      <c r="I6" s="35"/>
    </row>
    <row r="7" spans="1:9" x14ac:dyDescent="0.3">
      <c r="A7" s="77"/>
      <c r="B7" s="78"/>
      <c r="C7" s="79"/>
      <c r="D7" s="79"/>
      <c r="E7" s="80"/>
      <c r="F7" s="82">
        <f t="shared" si="0"/>
        <v>0</v>
      </c>
      <c r="G7" s="51"/>
      <c r="H7" s="34"/>
      <c r="I7" s="35"/>
    </row>
    <row r="8" spans="1:9" x14ac:dyDescent="0.3">
      <c r="A8" s="77"/>
      <c r="B8" s="78"/>
      <c r="C8" s="79"/>
      <c r="D8" s="79"/>
      <c r="E8" s="80"/>
      <c r="F8" s="82">
        <f t="shared" si="0"/>
        <v>0</v>
      </c>
      <c r="G8" s="51"/>
      <c r="H8" s="34"/>
      <c r="I8" s="35"/>
    </row>
    <row r="9" spans="1:9" x14ac:dyDescent="0.3">
      <c r="A9" s="15" t="s">
        <v>55</v>
      </c>
      <c r="B9" s="15" t="s">
        <v>51</v>
      </c>
      <c r="C9" s="15" t="s">
        <v>51</v>
      </c>
      <c r="D9" s="15" t="s">
        <v>39</v>
      </c>
      <c r="E9" s="15" t="s">
        <v>20</v>
      </c>
      <c r="F9" s="15" t="s">
        <v>0</v>
      </c>
      <c r="G9" s="15" t="s">
        <v>43</v>
      </c>
      <c r="H9" s="34"/>
      <c r="I9" s="35"/>
    </row>
    <row r="10" spans="1:9" x14ac:dyDescent="0.3">
      <c r="A10" s="23"/>
      <c r="B10" s="82"/>
      <c r="C10" s="82"/>
      <c r="D10" s="81"/>
      <c r="E10" s="81"/>
      <c r="F10" s="82">
        <f>D10*E10</f>
        <v>0</v>
      </c>
      <c r="G10" s="51"/>
      <c r="H10" s="34"/>
      <c r="I10" s="35"/>
    </row>
    <row r="11" spans="1:9" x14ac:dyDescent="0.3">
      <c r="A11" s="23"/>
      <c r="B11" s="82"/>
      <c r="C11" s="82"/>
      <c r="D11" s="81"/>
      <c r="E11" s="81"/>
      <c r="F11" s="82">
        <f t="shared" ref="F11:F21" si="1">D11*E11</f>
        <v>0</v>
      </c>
      <c r="G11" s="51"/>
      <c r="H11" s="34"/>
      <c r="I11" s="35"/>
    </row>
    <row r="12" spans="1:9" x14ac:dyDescent="0.3">
      <c r="A12" s="23"/>
      <c r="B12" s="82"/>
      <c r="C12" s="82"/>
      <c r="D12" s="81"/>
      <c r="E12" s="81"/>
      <c r="F12" s="82">
        <f t="shared" si="1"/>
        <v>0</v>
      </c>
      <c r="G12" s="51"/>
      <c r="H12" s="34"/>
      <c r="I12" s="35"/>
    </row>
    <row r="13" spans="1:9" x14ac:dyDescent="0.3">
      <c r="A13" s="23"/>
      <c r="B13" s="82"/>
      <c r="C13" s="82"/>
      <c r="D13" s="81"/>
      <c r="E13" s="81"/>
      <c r="F13" s="82">
        <f t="shared" si="1"/>
        <v>0</v>
      </c>
      <c r="G13" s="51"/>
      <c r="H13" s="34"/>
      <c r="I13" s="35"/>
    </row>
    <row r="14" spans="1:9" x14ac:dyDescent="0.3">
      <c r="A14" s="23"/>
      <c r="B14" s="82"/>
      <c r="C14" s="82"/>
      <c r="D14" s="81"/>
      <c r="E14" s="81"/>
      <c r="F14" s="82">
        <f t="shared" si="1"/>
        <v>0</v>
      </c>
      <c r="G14" s="51"/>
      <c r="H14" s="34"/>
      <c r="I14" s="35"/>
    </row>
    <row r="15" spans="1:9" x14ac:dyDescent="0.3">
      <c r="A15" s="23"/>
      <c r="B15" s="82"/>
      <c r="C15" s="82"/>
      <c r="D15" s="81"/>
      <c r="E15" s="81"/>
      <c r="F15" s="82">
        <f t="shared" si="1"/>
        <v>0</v>
      </c>
      <c r="G15" s="51"/>
      <c r="H15" s="34"/>
      <c r="I15" s="35"/>
    </row>
    <row r="16" spans="1:9" x14ac:dyDescent="0.3">
      <c r="A16" s="23"/>
      <c r="B16" s="82"/>
      <c r="C16" s="82"/>
      <c r="D16" s="81"/>
      <c r="E16" s="81"/>
      <c r="F16" s="82">
        <f t="shared" si="1"/>
        <v>0</v>
      </c>
      <c r="G16" s="51"/>
      <c r="H16" s="35"/>
      <c r="I16" s="35"/>
    </row>
    <row r="17" spans="1:9" x14ac:dyDescent="0.3">
      <c r="A17" s="23"/>
      <c r="B17" s="82"/>
      <c r="C17" s="82"/>
      <c r="D17" s="81"/>
      <c r="E17" s="81"/>
      <c r="F17" s="82">
        <f t="shared" si="1"/>
        <v>0</v>
      </c>
      <c r="G17" s="51"/>
      <c r="H17" s="36"/>
      <c r="I17" s="35"/>
    </row>
    <row r="18" spans="1:9" x14ac:dyDescent="0.3">
      <c r="A18" s="23"/>
      <c r="B18" s="82"/>
      <c r="C18" s="82"/>
      <c r="D18" s="81"/>
      <c r="E18" s="81"/>
      <c r="F18" s="82">
        <f t="shared" si="1"/>
        <v>0</v>
      </c>
      <c r="G18" s="51"/>
      <c r="H18" s="34"/>
      <c r="I18" s="35"/>
    </row>
    <row r="19" spans="1:9" x14ac:dyDescent="0.3">
      <c r="A19" s="23"/>
      <c r="B19" s="82"/>
      <c r="C19" s="82"/>
      <c r="D19" s="81"/>
      <c r="E19" s="81"/>
      <c r="F19" s="82">
        <f t="shared" si="1"/>
        <v>0</v>
      </c>
      <c r="G19" s="51"/>
      <c r="H19" s="34"/>
      <c r="I19" s="35"/>
    </row>
    <row r="20" spans="1:9" x14ac:dyDescent="0.3">
      <c r="A20" s="23"/>
      <c r="B20" s="82"/>
      <c r="C20" s="82"/>
      <c r="D20" s="81"/>
      <c r="E20" s="81"/>
      <c r="F20" s="82">
        <f t="shared" si="1"/>
        <v>0</v>
      </c>
      <c r="G20" s="51"/>
      <c r="H20" s="34"/>
      <c r="I20" s="35"/>
    </row>
    <row r="21" spans="1:9" x14ac:dyDescent="0.3">
      <c r="A21" s="23"/>
      <c r="B21" s="82"/>
      <c r="C21" s="82"/>
      <c r="D21" s="81"/>
      <c r="E21" s="81"/>
      <c r="F21" s="82">
        <f t="shared" si="1"/>
        <v>0</v>
      </c>
      <c r="G21" s="51"/>
      <c r="H21" s="34"/>
      <c r="I21" s="35"/>
    </row>
    <row r="22" spans="1:9" x14ac:dyDescent="0.3">
      <c r="A22" s="23" t="s">
        <v>136</v>
      </c>
      <c r="B22" s="108">
        <v>0.15</v>
      </c>
      <c r="C22" s="82"/>
      <c r="D22" s="81"/>
      <c r="E22" s="81"/>
      <c r="F22" s="83">
        <f>IFERROR(SUM(F3:F8)*B22,0)</f>
        <v>0</v>
      </c>
      <c r="G22" s="51"/>
      <c r="H22" s="34"/>
      <c r="I22" s="35"/>
    </row>
    <row r="24" spans="1:9" ht="15" thickBot="1" x14ac:dyDescent="0.35">
      <c r="A24" s="28" t="s">
        <v>40</v>
      </c>
      <c r="B24" s="29"/>
      <c r="C24" s="29"/>
      <c r="D24" s="33"/>
      <c r="E24" s="31"/>
      <c r="F24" s="37">
        <f>SUM(F3:F22)</f>
        <v>0</v>
      </c>
      <c r="G24" s="31"/>
    </row>
    <row r="26" spans="1:9" x14ac:dyDescent="0.3">
      <c r="G26" s="95" t="s">
        <v>97</v>
      </c>
    </row>
    <row r="30" spans="1:9" x14ac:dyDescent="0.3">
      <c r="F30" s="107">
        <f>Data!O2</f>
        <v>0.15</v>
      </c>
    </row>
  </sheetData>
  <sheetProtection password="DF9A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38"/>
  <sheetViews>
    <sheetView workbookViewId="0">
      <selection activeCell="B5" sqref="B5"/>
    </sheetView>
  </sheetViews>
  <sheetFormatPr defaultColWidth="8.88671875" defaultRowHeight="14.4" x14ac:dyDescent="0.3"/>
  <cols>
    <col min="1" max="1" width="31.33203125" style="18" bestFit="1" customWidth="1"/>
    <col min="2" max="2" width="10.44140625" style="18" bestFit="1" customWidth="1"/>
    <col min="3" max="3" width="57.88671875" style="18" customWidth="1"/>
    <col min="4" max="4" width="19.6640625" style="32" bestFit="1" customWidth="1"/>
    <col min="5" max="5" width="14.33203125" style="32" bestFit="1" customWidth="1"/>
    <col min="6" max="6" width="14.109375" style="32" bestFit="1" customWidth="1"/>
    <col min="7" max="7" width="11.88671875" style="18" bestFit="1" customWidth="1"/>
    <col min="8" max="8" width="27.109375" style="25" customWidth="1"/>
    <col min="9" max="9" width="28.44140625" style="25" customWidth="1"/>
    <col min="10" max="10" width="47.33203125" style="18" bestFit="1" customWidth="1"/>
    <col min="11" max="11" width="25.44140625" style="18" customWidth="1"/>
    <col min="12" max="12" width="39.6640625" style="18" bestFit="1" customWidth="1"/>
    <col min="13" max="13" width="24.88671875" style="18" bestFit="1" customWidth="1"/>
    <col min="14" max="14" width="8.88671875" style="18"/>
    <col min="15" max="15" width="38.44140625" style="18" bestFit="1" customWidth="1"/>
    <col min="16" max="16" width="24" style="18" bestFit="1" customWidth="1"/>
    <col min="17" max="17" width="32" style="18" bestFit="1" customWidth="1"/>
    <col min="18" max="18" width="8.88671875" style="18"/>
    <col min="19" max="19" width="13.44140625" style="18" bestFit="1" customWidth="1"/>
    <col min="20" max="20" width="10.33203125" style="18" bestFit="1" customWidth="1"/>
    <col min="21" max="21" width="14.88671875" style="18" bestFit="1" customWidth="1"/>
    <col min="22" max="16384" width="8.88671875" style="18"/>
  </cols>
  <sheetData>
    <row r="1" spans="1:9" x14ac:dyDescent="0.3">
      <c r="A1" s="116" t="s">
        <v>5</v>
      </c>
      <c r="B1" s="116"/>
      <c r="C1" s="116"/>
      <c r="D1" s="116"/>
      <c r="E1" s="116"/>
      <c r="F1" s="116"/>
      <c r="G1" s="116"/>
      <c r="H1" s="116"/>
    </row>
    <row r="2" spans="1:9" x14ac:dyDescent="0.3">
      <c r="A2" s="15" t="s">
        <v>71</v>
      </c>
      <c r="B2" s="15" t="s">
        <v>54</v>
      </c>
      <c r="C2" s="15" t="s">
        <v>57</v>
      </c>
      <c r="D2" s="15" t="s">
        <v>37</v>
      </c>
      <c r="E2" s="15" t="s">
        <v>87</v>
      </c>
      <c r="F2" s="15" t="s">
        <v>90</v>
      </c>
      <c r="G2" s="15" t="s">
        <v>0</v>
      </c>
      <c r="H2" s="15" t="s">
        <v>43</v>
      </c>
      <c r="I2" s="17"/>
    </row>
    <row r="3" spans="1:9" x14ac:dyDescent="0.3">
      <c r="A3" s="23"/>
      <c r="B3" s="24"/>
      <c r="C3" s="19"/>
      <c r="D3" s="72" t="str">
        <f>IFERROR(VLOOKUP(C3,Data!K:L,VLOOKUP('Generella inställningar'!$C$5,Data!A:B,2,FALSE),FALSE),"timlönegrupp ej vald")</f>
        <v>timlönegrupp ej vald</v>
      </c>
      <c r="E3" s="109"/>
      <c r="F3" s="91"/>
      <c r="G3" s="70">
        <f>IFERROR(E3*D3*ROUND(F3,2)*SUM(VLOOKUP(C3,Data!K:M,3,FALSE)/12),0)</f>
        <v>0</v>
      </c>
      <c r="H3" s="51"/>
      <c r="I3" s="17"/>
    </row>
    <row r="4" spans="1:9" x14ac:dyDescent="0.3">
      <c r="A4" s="23"/>
      <c r="B4" s="24"/>
      <c r="C4" s="19"/>
      <c r="D4" s="72" t="str">
        <f>IFERROR(VLOOKUP(C4,Data!K:L,VLOOKUP('Generella inställningar'!$C$5,Data!A:B,2,FALSE),FALSE),"timlönegrupp ej vald")</f>
        <v>timlönegrupp ej vald</v>
      </c>
      <c r="E4" s="109"/>
      <c r="F4" s="91"/>
      <c r="G4" s="70">
        <f>IFERROR(E4*D4*ROUND(F4,2)*SUM(VLOOKUP(C4,Data!K:M,3,FALSE)/12),0)</f>
        <v>0</v>
      </c>
      <c r="H4" s="51"/>
      <c r="I4" s="17"/>
    </row>
    <row r="5" spans="1:9" ht="15.75" customHeight="1" x14ac:dyDescent="0.3">
      <c r="A5" s="23"/>
      <c r="B5" s="24"/>
      <c r="C5" s="19"/>
      <c r="D5" s="72" t="str">
        <f>IFERROR(VLOOKUP(C5,Data!K:L,VLOOKUP('Generella inställningar'!$C$5,Data!A:B,2,FALSE),FALSE),"timlönegrupp ej vald")</f>
        <v>timlönegrupp ej vald</v>
      </c>
      <c r="E5" s="109"/>
      <c r="F5" s="91"/>
      <c r="G5" s="70">
        <f>IFERROR(E5*D5*ROUND(F5,2)*SUM(VLOOKUP(C5,Data!K:M,3,FALSE)/12),0)</f>
        <v>0</v>
      </c>
      <c r="H5" s="51"/>
      <c r="I5" s="17"/>
    </row>
    <row r="6" spans="1:9" x14ac:dyDescent="0.3">
      <c r="A6" s="23"/>
      <c r="B6" s="24"/>
      <c r="C6" s="19"/>
      <c r="D6" s="72" t="str">
        <f>IFERROR(VLOOKUP(C6,Data!K:L,VLOOKUP('Generella inställningar'!$C$5,Data!A:B,2,FALSE),FALSE),"timlönegrupp ej vald")</f>
        <v>timlönegrupp ej vald</v>
      </c>
      <c r="E6" s="109"/>
      <c r="F6" s="91"/>
      <c r="G6" s="70">
        <f>IFERROR(E6*D6*ROUND(F6,2)*SUM(VLOOKUP(C6,Data!K:M,3,FALSE)/12),0)</f>
        <v>0</v>
      </c>
      <c r="H6" s="51"/>
      <c r="I6" s="17"/>
    </row>
    <row r="7" spans="1:9" ht="15" customHeight="1" x14ac:dyDescent="0.3">
      <c r="A7" s="23"/>
      <c r="B7" s="24"/>
      <c r="C7" s="19"/>
      <c r="D7" s="72" t="str">
        <f>IFERROR(VLOOKUP(C7,Data!K:L,VLOOKUP('Generella inställningar'!$C$5,Data!A:B,2,FALSE),FALSE),"timlönegrupp ej vald")</f>
        <v>timlönegrupp ej vald</v>
      </c>
      <c r="E7" s="109"/>
      <c r="F7" s="91"/>
      <c r="G7" s="70">
        <f>IFERROR(E7*D7*ROUND(F7,2)*SUM(VLOOKUP(C7,Data!K:M,3,FALSE)/12),0)</f>
        <v>0</v>
      </c>
      <c r="H7" s="51"/>
      <c r="I7" s="17"/>
    </row>
    <row r="8" spans="1:9" x14ac:dyDescent="0.3">
      <c r="A8" s="23"/>
      <c r="B8" s="24"/>
      <c r="C8" s="19"/>
      <c r="D8" s="72" t="str">
        <f>IFERROR(VLOOKUP(C8,Data!K:L,VLOOKUP('Generella inställningar'!$C$5,Data!A:B,2,FALSE),FALSE),"timlönegrupp ej vald")</f>
        <v>timlönegrupp ej vald</v>
      </c>
      <c r="E8" s="109"/>
      <c r="F8" s="91"/>
      <c r="G8" s="70">
        <f>IFERROR(E8*D8*ROUND(F8,2)*SUM(VLOOKUP(C8,Data!K:M,3,FALSE)/12),0)</f>
        <v>0</v>
      </c>
      <c r="H8" s="51"/>
      <c r="I8" s="17"/>
    </row>
    <row r="9" spans="1:9" x14ac:dyDescent="0.3">
      <c r="A9" s="23"/>
      <c r="B9" s="24"/>
      <c r="C9" s="19"/>
      <c r="D9" s="72" t="str">
        <f>IFERROR(VLOOKUP(C9,Data!K:L,VLOOKUP('Generella inställningar'!$C$5,Data!A:B,2,FALSE),FALSE),"timlönegrupp ej vald")</f>
        <v>timlönegrupp ej vald</v>
      </c>
      <c r="E9" s="109"/>
      <c r="F9" s="91"/>
      <c r="G9" s="70">
        <f>IFERROR(E9*D9*ROUND(F9,2)*SUM(VLOOKUP(C9,Data!K:M,3,FALSE)/12),0)</f>
        <v>0</v>
      </c>
      <c r="H9" s="51"/>
      <c r="I9" s="22"/>
    </row>
    <row r="10" spans="1:9" x14ac:dyDescent="0.3">
      <c r="A10" s="23"/>
      <c r="B10" s="24"/>
      <c r="C10" s="19"/>
      <c r="D10" s="72" t="str">
        <f>IFERROR(VLOOKUP(C10,Data!K:L,VLOOKUP('Generella inställningar'!$C$5,Data!A:B,2,FALSE),FALSE),"timlönegrupp ej vald")</f>
        <v>timlönegrupp ej vald</v>
      </c>
      <c r="E10" s="109"/>
      <c r="F10" s="91"/>
      <c r="G10" s="70">
        <f>IFERROR(E10*D10*ROUND(F10,2)*SUM(VLOOKUP(C10,Data!K:M,3,FALSE)/12),0)</f>
        <v>0</v>
      </c>
      <c r="H10" s="51"/>
      <c r="I10" s="17"/>
    </row>
    <row r="11" spans="1:9" x14ac:dyDescent="0.3">
      <c r="A11" s="23"/>
      <c r="B11" s="24"/>
      <c r="C11" s="19"/>
      <c r="D11" s="72" t="str">
        <f>IFERROR(VLOOKUP(C11,Data!K:L,VLOOKUP('Generella inställningar'!$C$5,Data!A:B,2,FALSE),FALSE),"timlönegrupp ej vald")</f>
        <v>timlönegrupp ej vald</v>
      </c>
      <c r="E11" s="109"/>
      <c r="F11" s="91"/>
      <c r="G11" s="70">
        <f>IFERROR(E11*D11*ROUND(F11,2)*SUM(VLOOKUP(C11,Data!K:M,3,FALSE)/12),0)</f>
        <v>0</v>
      </c>
      <c r="H11" s="51"/>
      <c r="I11" s="17"/>
    </row>
    <row r="12" spans="1:9" x14ac:dyDescent="0.3">
      <c r="A12" s="104"/>
      <c r="B12" s="105"/>
      <c r="C12" s="19"/>
      <c r="D12" s="72" t="str">
        <f>IFERROR(VLOOKUP(C12,Data!K:L,VLOOKUP('Generella inställningar'!$C$5,Data!A:B,2,FALSE),FALSE),"timlönegrupp ej vald")</f>
        <v>timlönegrupp ej vald</v>
      </c>
      <c r="E12" s="110"/>
      <c r="F12" s="111"/>
      <c r="G12" s="70">
        <f>IFERROR(E12*D12*ROUND(F12,2)*SUM(VLOOKUP(C12,Data!K:M,3,FALSE)/12),0)</f>
        <v>0</v>
      </c>
      <c r="H12" s="112"/>
      <c r="I12" s="17"/>
    </row>
    <row r="13" spans="1:9" x14ac:dyDescent="0.3">
      <c r="A13" s="23"/>
      <c r="B13" s="24"/>
      <c r="C13" s="19"/>
      <c r="D13" s="72" t="str">
        <f>IFERROR(VLOOKUP(C13,Data!K:L,VLOOKUP('Generella inställningar'!$C$5,Data!A:B,2,FALSE),FALSE),"timlönegrupp ej vald")</f>
        <v>timlönegrupp ej vald</v>
      </c>
      <c r="E13" s="100"/>
      <c r="F13" s="92"/>
      <c r="G13" s="70">
        <f>IFERROR(E13*D13*ROUND(F13,2)*SUM(VLOOKUP(C13,Data!K:M,3,FALSE)/12),0)</f>
        <v>0</v>
      </c>
      <c r="H13" s="51"/>
      <c r="I13" s="17"/>
    </row>
    <row r="14" spans="1:9" x14ac:dyDescent="0.3">
      <c r="A14" s="23"/>
      <c r="B14" s="24"/>
      <c r="C14" s="19"/>
      <c r="D14" s="72" t="str">
        <f>IFERROR(VLOOKUP(C14,Data!K:L,VLOOKUP('Generella inställningar'!$C$5,Data!A:B,2,FALSE),FALSE),"timlönegrupp ej vald")</f>
        <v>timlönegrupp ej vald</v>
      </c>
      <c r="E14" s="100"/>
      <c r="F14" s="92"/>
      <c r="G14" s="70">
        <f>IFERROR(E14*D14*ROUND(F14,2)*SUM(VLOOKUP(C14,Data!K:M,3,FALSE)/12),0)</f>
        <v>0</v>
      </c>
      <c r="H14" s="51"/>
      <c r="I14" s="17"/>
    </row>
    <row r="15" spans="1:9" x14ac:dyDescent="0.3">
      <c r="A15" s="23"/>
      <c r="B15" s="24"/>
      <c r="C15" s="19"/>
      <c r="D15" s="72" t="str">
        <f>IFERROR(VLOOKUP(C15,Data!K:L,VLOOKUP('Generella inställningar'!$C$5,Data!A:B,2,FALSE),FALSE),"timlönegrupp ej vald")</f>
        <v>timlönegrupp ej vald</v>
      </c>
      <c r="E15" s="100"/>
      <c r="F15" s="92"/>
      <c r="G15" s="70">
        <f>IFERROR(E15*D15*ROUND(F15,2)*SUM(VLOOKUP(C15,Data!K:M,3,FALSE)/12),0)</f>
        <v>0</v>
      </c>
      <c r="H15" s="51"/>
      <c r="I15" s="17"/>
    </row>
    <row r="16" spans="1:9" x14ac:dyDescent="0.3">
      <c r="A16" s="23"/>
      <c r="B16" s="24"/>
      <c r="C16" s="19"/>
      <c r="D16" s="72" t="str">
        <f>IFERROR(VLOOKUP(C16,Data!K:L,VLOOKUP('Generella inställningar'!$C$5,Data!A:B,2,FALSE),FALSE),"timlönegrupp ej vald")</f>
        <v>timlönegrupp ej vald</v>
      </c>
      <c r="E16" s="100"/>
      <c r="F16" s="92"/>
      <c r="G16" s="70">
        <f>IFERROR(E16*D16*ROUND(F16,2)*SUM(VLOOKUP(C16,Data!K:M,3,FALSE)/12),0)</f>
        <v>0</v>
      </c>
      <c r="H16" s="51"/>
      <c r="I16" s="17"/>
    </row>
    <row r="17" spans="1:9" x14ac:dyDescent="0.3">
      <c r="A17" s="23"/>
      <c r="B17" s="24"/>
      <c r="C17" s="19"/>
      <c r="D17" s="72" t="str">
        <f>IFERROR(VLOOKUP(C17,Data!K:L,VLOOKUP('Generella inställningar'!$C$5,Data!A:B,2,FALSE),FALSE),"timlönegrupp ej vald")</f>
        <v>timlönegrupp ej vald</v>
      </c>
      <c r="E17" s="100"/>
      <c r="F17" s="92"/>
      <c r="G17" s="70">
        <f>IFERROR(E17*D17*ROUND(F17,2)*SUM(VLOOKUP(C17,Data!K:M,3,FALSE)/12),0)</f>
        <v>0</v>
      </c>
      <c r="H17" s="51"/>
      <c r="I17" s="17"/>
    </row>
    <row r="18" spans="1:9" x14ac:dyDescent="0.3">
      <c r="A18" s="23"/>
      <c r="B18" s="24"/>
      <c r="C18" s="19"/>
      <c r="D18" s="72" t="str">
        <f>IFERROR(VLOOKUP(C18,Data!K:L,VLOOKUP('Generella inställningar'!$C$5,Data!A:B,2,FALSE),FALSE),"timlönegrupp ej vald")</f>
        <v>timlönegrupp ej vald</v>
      </c>
      <c r="E18" s="100"/>
      <c r="F18" s="92"/>
      <c r="G18" s="70">
        <f>IFERROR(E18*D18*ROUND(F18,2)*SUM(VLOOKUP(C18,Data!K:M,3,FALSE)/12),0)</f>
        <v>0</v>
      </c>
      <c r="H18" s="51"/>
      <c r="I18" s="17"/>
    </row>
    <row r="19" spans="1:9" x14ac:dyDescent="0.3">
      <c r="A19" s="23"/>
      <c r="B19" s="24"/>
      <c r="C19" s="19"/>
      <c r="D19" s="72" t="str">
        <f>IFERROR(VLOOKUP(C19,Data!K:L,VLOOKUP('Generella inställningar'!$C$5,Data!A:B,2,FALSE),FALSE),"timlönegrupp ej vald")</f>
        <v>timlönegrupp ej vald</v>
      </c>
      <c r="E19" s="100"/>
      <c r="F19" s="92"/>
      <c r="G19" s="70">
        <f>IFERROR(E19*D19*ROUND(F19,2)*SUM(VLOOKUP(C19,Data!K:M,3,FALSE)/12),0)</f>
        <v>0</v>
      </c>
      <c r="H19" s="51"/>
      <c r="I19" s="17"/>
    </row>
    <row r="20" spans="1:9" x14ac:dyDescent="0.3">
      <c r="A20" s="23"/>
      <c r="B20" s="24"/>
      <c r="C20" s="19"/>
      <c r="D20" s="72" t="str">
        <f>IFERROR(VLOOKUP(C20,Data!K:L,VLOOKUP('Generella inställningar'!$C$5,Data!A:B,2,FALSE),FALSE),"timlönegrupp ej vald")</f>
        <v>timlönegrupp ej vald</v>
      </c>
      <c r="E20" s="100"/>
      <c r="F20" s="92"/>
      <c r="G20" s="70">
        <f>IFERROR(E20*D20*ROUND(F20,2)*SUM(VLOOKUP(C20,Data!K:M,3,FALSE)/12),0)</f>
        <v>0</v>
      </c>
      <c r="H20" s="51"/>
      <c r="I20" s="17"/>
    </row>
    <row r="21" spans="1:9" x14ac:dyDescent="0.3">
      <c r="A21" s="23"/>
      <c r="B21" s="24"/>
      <c r="C21" s="19"/>
      <c r="D21" s="72" t="str">
        <f>IFERROR(VLOOKUP(C21,Data!K:L,VLOOKUP('Generella inställningar'!$C$5,Data!A:B,2,FALSE),FALSE),"timlönegrupp ej vald")</f>
        <v>timlönegrupp ej vald</v>
      </c>
      <c r="E21" s="100"/>
      <c r="F21" s="92"/>
      <c r="G21" s="70">
        <f>IFERROR(E21*D21*ROUND(F21,2)*SUM(VLOOKUP(C21,Data!K:M,3,FALSE)/12),0)</f>
        <v>0</v>
      </c>
      <c r="H21" s="51"/>
      <c r="I21" s="17"/>
    </row>
    <row r="22" spans="1:9" x14ac:dyDescent="0.3">
      <c r="A22" s="15" t="s">
        <v>72</v>
      </c>
      <c r="B22" s="15" t="s">
        <v>54</v>
      </c>
      <c r="C22" s="118" t="s">
        <v>62</v>
      </c>
      <c r="D22" s="119"/>
      <c r="E22" s="15" t="s">
        <v>39</v>
      </c>
      <c r="F22" s="15" t="s">
        <v>20</v>
      </c>
      <c r="G22" s="15" t="s">
        <v>0</v>
      </c>
      <c r="H22" s="15" t="s">
        <v>43</v>
      </c>
      <c r="I22" s="17"/>
    </row>
    <row r="23" spans="1:9" x14ac:dyDescent="0.3">
      <c r="A23" s="23"/>
      <c r="B23" s="24"/>
      <c r="C23" s="120"/>
      <c r="D23" s="121"/>
      <c r="E23" s="24"/>
      <c r="F23" s="24"/>
      <c r="G23" s="70">
        <f>E23*F23</f>
        <v>0</v>
      </c>
      <c r="H23" s="51"/>
      <c r="I23" s="17"/>
    </row>
    <row r="24" spans="1:9" x14ac:dyDescent="0.3">
      <c r="A24" s="23"/>
      <c r="B24" s="24"/>
      <c r="C24" s="120"/>
      <c r="D24" s="121"/>
      <c r="E24" s="24"/>
      <c r="F24" s="24"/>
      <c r="G24" s="70">
        <f t="shared" ref="G24:G34" si="0">E24*F24</f>
        <v>0</v>
      </c>
      <c r="H24" s="51"/>
      <c r="I24" s="17"/>
    </row>
    <row r="25" spans="1:9" x14ac:dyDescent="0.3">
      <c r="A25" s="23"/>
      <c r="B25" s="24"/>
      <c r="C25" s="120"/>
      <c r="D25" s="121"/>
      <c r="E25" s="24"/>
      <c r="F25" s="24"/>
      <c r="G25" s="70">
        <f t="shared" si="0"/>
        <v>0</v>
      </c>
      <c r="H25" s="51"/>
      <c r="I25" s="17"/>
    </row>
    <row r="26" spans="1:9" x14ac:dyDescent="0.3">
      <c r="A26" s="23"/>
      <c r="B26" s="24"/>
      <c r="C26" s="120"/>
      <c r="D26" s="121"/>
      <c r="E26" s="24"/>
      <c r="F26" s="24"/>
      <c r="G26" s="70">
        <f t="shared" si="0"/>
        <v>0</v>
      </c>
      <c r="H26" s="51"/>
      <c r="I26" s="17"/>
    </row>
    <row r="27" spans="1:9" x14ac:dyDescent="0.3">
      <c r="A27" s="23"/>
      <c r="B27" s="24"/>
      <c r="C27" s="120"/>
      <c r="D27" s="121"/>
      <c r="E27" s="24"/>
      <c r="F27" s="24"/>
      <c r="G27" s="70">
        <f t="shared" si="0"/>
        <v>0</v>
      </c>
      <c r="H27" s="51"/>
      <c r="I27" s="17"/>
    </row>
    <row r="28" spans="1:9" x14ac:dyDescent="0.3">
      <c r="A28" s="23"/>
      <c r="B28" s="24"/>
      <c r="C28" s="120"/>
      <c r="D28" s="121"/>
      <c r="E28" s="24"/>
      <c r="F28" s="24"/>
      <c r="G28" s="70">
        <f t="shared" si="0"/>
        <v>0</v>
      </c>
      <c r="H28" s="51"/>
      <c r="I28" s="17"/>
    </row>
    <row r="29" spans="1:9" x14ac:dyDescent="0.3">
      <c r="A29" s="23"/>
      <c r="B29" s="24"/>
      <c r="C29" s="120"/>
      <c r="D29" s="121"/>
      <c r="E29" s="24"/>
      <c r="F29" s="24"/>
      <c r="G29" s="70">
        <f t="shared" si="0"/>
        <v>0</v>
      </c>
      <c r="H29" s="51"/>
      <c r="I29" s="17"/>
    </row>
    <row r="30" spans="1:9" x14ac:dyDescent="0.3">
      <c r="A30" s="23"/>
      <c r="B30" s="24"/>
      <c r="C30" s="120"/>
      <c r="D30" s="121"/>
      <c r="E30" s="24"/>
      <c r="F30" s="24"/>
      <c r="G30" s="70">
        <f t="shared" si="0"/>
        <v>0</v>
      </c>
      <c r="H30" s="51"/>
      <c r="I30" s="17"/>
    </row>
    <row r="31" spans="1:9" x14ac:dyDescent="0.3">
      <c r="A31" s="23"/>
      <c r="B31" s="24"/>
      <c r="C31" s="120"/>
      <c r="D31" s="121"/>
      <c r="E31" s="24"/>
      <c r="F31" s="24"/>
      <c r="G31" s="70">
        <f t="shared" si="0"/>
        <v>0</v>
      </c>
      <c r="H31" s="51"/>
      <c r="I31" s="17"/>
    </row>
    <row r="32" spans="1:9" x14ac:dyDescent="0.3">
      <c r="A32" s="23"/>
      <c r="B32" s="24"/>
      <c r="C32" s="120"/>
      <c r="D32" s="121"/>
      <c r="E32" s="24"/>
      <c r="F32" s="24"/>
      <c r="G32" s="70">
        <f t="shared" si="0"/>
        <v>0</v>
      </c>
      <c r="H32" s="51"/>
    </row>
    <row r="33" spans="1:9" x14ac:dyDescent="0.3">
      <c r="A33" s="23"/>
      <c r="B33" s="24"/>
      <c r="C33" s="120"/>
      <c r="D33" s="121"/>
      <c r="E33" s="24"/>
      <c r="F33" s="24"/>
      <c r="G33" s="70">
        <f t="shared" si="0"/>
        <v>0</v>
      </c>
      <c r="H33" s="51"/>
    </row>
    <row r="34" spans="1:9" x14ac:dyDescent="0.3">
      <c r="A34" s="23"/>
      <c r="B34" s="24"/>
      <c r="C34" s="120"/>
      <c r="D34" s="121"/>
      <c r="E34" s="24"/>
      <c r="F34" s="24"/>
      <c r="G34" s="70">
        <f t="shared" si="0"/>
        <v>0</v>
      </c>
      <c r="H34" s="51"/>
      <c r="I34" s="26"/>
    </row>
    <row r="36" spans="1:9" ht="15" thickBot="1" x14ac:dyDescent="0.35">
      <c r="A36" s="28" t="s">
        <v>40</v>
      </c>
      <c r="B36" s="29"/>
      <c r="C36" s="29"/>
      <c r="D36" s="29"/>
      <c r="E36" s="29"/>
      <c r="F36" s="29"/>
      <c r="G36" s="33">
        <f>SUM(G3:G34)</f>
        <v>0</v>
      </c>
      <c r="H36" s="31"/>
    </row>
    <row r="38" spans="1:9" x14ac:dyDescent="0.3">
      <c r="H38" s="95" t="s">
        <v>94</v>
      </c>
    </row>
  </sheetData>
  <sheetProtection password="DF9A" sheet="1" objects="1" scenarios="1"/>
  <mergeCells count="14">
    <mergeCell ref="C31:D31"/>
    <mergeCell ref="C32:D32"/>
    <mergeCell ref="C33:D33"/>
    <mergeCell ref="C34:D34"/>
    <mergeCell ref="C26:D26"/>
    <mergeCell ref="C27:D27"/>
    <mergeCell ref="C28:D28"/>
    <mergeCell ref="C29:D29"/>
    <mergeCell ref="C30:D30"/>
    <mergeCell ref="A1:H1"/>
    <mergeCell ref="C22:D22"/>
    <mergeCell ref="C23:D23"/>
    <mergeCell ref="C24:D24"/>
    <mergeCell ref="C25:D25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23:C34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21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11 A13:A21 A23:A34" xr:uid="{00000000-0002-0000-0500-000002000000}"/>
  </dataValidations>
  <pageMargins left="0.7" right="0.7" top="0.75" bottom="0.75" header="0.3" footer="0.3"/>
  <pageSetup paperSize="9" scale="73" orientation="landscape" horizontalDpi="4294967292" verticalDpi="4294967292" r:id="rId1"/>
  <rowBreaks count="1" manualBreakCount="1">
    <brk id="56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C6" sqref="C6"/>
    </sheetView>
  </sheetViews>
  <sheetFormatPr defaultColWidth="10.88671875" defaultRowHeight="14.4" x14ac:dyDescent="0.3"/>
  <cols>
    <col min="1" max="1" width="27.44140625" style="18" bestFit="1" customWidth="1"/>
    <col min="2" max="2" width="10.44140625" style="18" bestFit="1" customWidth="1"/>
    <col min="3" max="3" width="29.109375" style="18" bestFit="1" customWidth="1"/>
    <col min="4" max="4" width="27.88671875" style="18" bestFit="1" customWidth="1"/>
    <col min="5" max="5" width="14.33203125" style="18" customWidth="1"/>
    <col min="6" max="6" width="13.6640625" style="18" customWidth="1"/>
    <col min="7" max="7" width="10.44140625" style="18" bestFit="1" customWidth="1"/>
    <col min="8" max="8" width="24.33203125" style="18" customWidth="1"/>
    <col min="9" max="16384" width="10.88671875" style="18"/>
  </cols>
  <sheetData>
    <row r="1" spans="1:9" x14ac:dyDescent="0.3">
      <c r="A1" s="117" t="s">
        <v>92</v>
      </c>
      <c r="B1" s="117"/>
      <c r="C1" s="117"/>
      <c r="D1" s="117"/>
      <c r="E1" s="117"/>
      <c r="F1" s="117"/>
      <c r="G1" s="117"/>
      <c r="H1" s="117"/>
    </row>
    <row r="2" spans="1:9" x14ac:dyDescent="0.3">
      <c r="A2" s="15" t="s">
        <v>33</v>
      </c>
      <c r="B2" s="15" t="s">
        <v>54</v>
      </c>
      <c r="C2" s="15" t="s">
        <v>34</v>
      </c>
      <c r="D2" s="38" t="s">
        <v>35</v>
      </c>
      <c r="E2" s="39" t="s">
        <v>90</v>
      </c>
      <c r="F2" s="39" t="s">
        <v>87</v>
      </c>
      <c r="G2" s="39" t="s">
        <v>0</v>
      </c>
      <c r="H2" s="39" t="s">
        <v>43</v>
      </c>
      <c r="I2" s="40"/>
    </row>
    <row r="3" spans="1:9" x14ac:dyDescent="0.3">
      <c r="A3" s="23"/>
      <c r="B3" s="24"/>
      <c r="C3" s="23"/>
      <c r="D3" s="75" t="str">
        <f>IFERROR(VLOOKUP(C3,Data!H2:I17,2,FALSE),"Välj ersättningstyp i kolumn C")</f>
        <v>Välj ersättningstyp i kolumn C</v>
      </c>
      <c r="E3" s="92"/>
      <c r="F3" s="24"/>
      <c r="G3" s="76">
        <f>IFERROR(D3*ROUND(E3,2)*SUM(VLOOKUP(C3,Data!H:J,3,FALSE)/12)*F3,0)</f>
        <v>0</v>
      </c>
      <c r="H3" s="51"/>
      <c r="I3" s="40"/>
    </row>
    <row r="4" spans="1:9" x14ac:dyDescent="0.3">
      <c r="A4" s="23"/>
      <c r="B4" s="24"/>
      <c r="C4" s="23"/>
      <c r="D4" s="75" t="str">
        <f>IFERROR(VLOOKUP(C4,Data!H3:I18,2,FALSE),"Välj ersättningstyp i kolumn C")</f>
        <v>Välj ersättningstyp i kolumn C</v>
      </c>
      <c r="E4" s="92"/>
      <c r="F4" s="24"/>
      <c r="G4" s="76">
        <f>IFERROR(D4*ROUND(E4,2)*SUM(VLOOKUP(C4,Data!H:J,3,FALSE)/12)*F4,0)</f>
        <v>0</v>
      </c>
      <c r="H4" s="51"/>
      <c r="I4" s="40"/>
    </row>
    <row r="5" spans="1:9" x14ac:dyDescent="0.3">
      <c r="A5" s="23"/>
      <c r="B5" s="24"/>
      <c r="C5" s="23"/>
      <c r="D5" s="75" t="str">
        <f>IFERROR(VLOOKUP(C5,Data!H4:I19,2,FALSE),"Välj ersättningstyp i kolumn C")</f>
        <v>Välj ersättningstyp i kolumn C</v>
      </c>
      <c r="E5" s="92"/>
      <c r="F5" s="24"/>
      <c r="G5" s="76">
        <f>IFERROR(D5*ROUND(E5,2)*SUM(VLOOKUP(C5,Data!H:J,3,FALSE)/12)*F5,0)</f>
        <v>0</v>
      </c>
      <c r="H5" s="51"/>
      <c r="I5" s="40"/>
    </row>
    <row r="6" spans="1:9" x14ac:dyDescent="0.3">
      <c r="A6" s="23"/>
      <c r="B6" s="24"/>
      <c r="C6" s="23"/>
      <c r="D6" s="75" t="str">
        <f>IFERROR(VLOOKUP(C6,Data!H5:I20,2,FALSE),"Välj ersättningstyp i kolumn C")</f>
        <v>Välj ersättningstyp i kolumn C</v>
      </c>
      <c r="E6" s="92"/>
      <c r="F6" s="24"/>
      <c r="G6" s="76">
        <f>IFERROR(D6*ROUND(E6,2)*SUM(VLOOKUP(C6,Data!H:J,3,FALSE)/12)*F6,0)</f>
        <v>0</v>
      </c>
      <c r="H6" s="51"/>
      <c r="I6" s="40"/>
    </row>
    <row r="7" spans="1:9" x14ac:dyDescent="0.3">
      <c r="A7" s="23"/>
      <c r="B7" s="24"/>
      <c r="C7" s="23"/>
      <c r="D7" s="75" t="str">
        <f>IFERROR(VLOOKUP(C7,Data!H6:I21,2,FALSE),"Välj ersättningstyp i kolumn C")</f>
        <v>Välj ersättningstyp i kolumn C</v>
      </c>
      <c r="E7" s="92"/>
      <c r="F7" s="24"/>
      <c r="G7" s="76">
        <f>IFERROR(D7*ROUND(E7,2)*SUM(VLOOKUP(C7,Data!H:J,3,FALSE)/12)*F7,0)</f>
        <v>0</v>
      </c>
      <c r="H7" s="51"/>
      <c r="I7" s="40"/>
    </row>
    <row r="8" spans="1:9" x14ac:dyDescent="0.3">
      <c r="A8" s="23"/>
      <c r="B8" s="24"/>
      <c r="C8" s="23"/>
      <c r="D8" s="75" t="str">
        <f>IFERROR(VLOOKUP(C8,Data!H7:I22,2,FALSE),"Välj ersättningstyp i kolumn C")</f>
        <v>Välj ersättningstyp i kolumn C</v>
      </c>
      <c r="E8" s="92"/>
      <c r="F8" s="24"/>
      <c r="G8" s="76">
        <f>IFERROR(D8*ROUND(E8,2)*SUM(VLOOKUP(C8,Data!H:J,3,FALSE)/12)*F8,0)</f>
        <v>0</v>
      </c>
      <c r="H8" s="51"/>
      <c r="I8" s="40"/>
    </row>
    <row r="9" spans="1:9" x14ac:dyDescent="0.3">
      <c r="A9" s="23"/>
      <c r="B9" s="24"/>
      <c r="C9" s="23"/>
      <c r="D9" s="75" t="str">
        <f>IFERROR(VLOOKUP(C9,Data!H8:I23,2,FALSE),"Välj ersättningstyp i kolumn C")</f>
        <v>Välj ersättningstyp i kolumn C</v>
      </c>
      <c r="E9" s="92"/>
      <c r="F9" s="24"/>
      <c r="G9" s="76">
        <f>IFERROR(D9*ROUND(E9,2)*SUM(VLOOKUP(C9,Data!H:J,3,FALSE)/12)*F9,0)</f>
        <v>0</v>
      </c>
      <c r="H9" s="51"/>
      <c r="I9" s="41"/>
    </row>
    <row r="10" spans="1:9" x14ac:dyDescent="0.3">
      <c r="A10" s="23"/>
      <c r="B10" s="24"/>
      <c r="C10" s="23"/>
      <c r="D10" s="75" t="str">
        <f>IFERROR(VLOOKUP(C10,Data!H9:I24,2,FALSE),"Välj ersättningstyp i kolumn C")</f>
        <v>Välj ersättningstyp i kolumn C</v>
      </c>
      <c r="E10" s="92"/>
      <c r="F10" s="24"/>
      <c r="G10" s="76">
        <f>IFERROR(D10*ROUND(E10,2)*SUM(VLOOKUP(C10,Data!H:J,3,FALSE)/12)*F10,0)</f>
        <v>0</v>
      </c>
      <c r="H10" s="51"/>
      <c r="I10" s="41"/>
    </row>
    <row r="11" spans="1:9" x14ac:dyDescent="0.3">
      <c r="A11" s="23"/>
      <c r="B11" s="24"/>
      <c r="C11" s="23"/>
      <c r="D11" s="75" t="str">
        <f>IFERROR(VLOOKUP(C11,Data!H10:I25,2,FALSE),"Välj ersättningstyp i kolumn C")</f>
        <v>Välj ersättningstyp i kolumn C</v>
      </c>
      <c r="E11" s="93"/>
      <c r="F11" s="73"/>
      <c r="G11" s="76">
        <f>IFERROR(D11*ROUND(E11,2)*SUM(VLOOKUP(C11,Data!H:J,3,FALSE)/12)*F11,0)</f>
        <v>0</v>
      </c>
      <c r="H11" s="51"/>
      <c r="I11" s="42"/>
    </row>
    <row r="12" spans="1:9" x14ac:dyDescent="0.3">
      <c r="A12" s="24"/>
      <c r="B12" s="24"/>
      <c r="C12" s="23"/>
      <c r="D12" s="75" t="str">
        <f>IFERROR(VLOOKUP(C12,Data!H11:I26,2,FALSE),"Välj ersättningstyp i kolumn C")</f>
        <v>Välj ersättningstyp i kolumn C</v>
      </c>
      <c r="E12" s="93"/>
      <c r="F12" s="73"/>
      <c r="G12" s="76">
        <f>IFERROR(D12*ROUND(E12,2)*SUM(VLOOKUP(C12,Data!H:J,3,FALSE)/12)*F12,0)</f>
        <v>0</v>
      </c>
      <c r="H12" s="51"/>
      <c r="I12" s="42"/>
    </row>
    <row r="13" spans="1:9" x14ac:dyDescent="0.3">
      <c r="F13" s="74"/>
    </row>
    <row r="14" spans="1:9" ht="15" thickBot="1" x14ac:dyDescent="0.35">
      <c r="A14" s="28" t="s">
        <v>40</v>
      </c>
      <c r="B14" s="29"/>
      <c r="C14" s="29"/>
      <c r="D14" s="29"/>
      <c r="E14" s="29"/>
      <c r="F14" s="29"/>
      <c r="G14" s="33">
        <f>SUM(G3:G12)</f>
        <v>0</v>
      </c>
      <c r="H14" s="29"/>
    </row>
    <row r="16" spans="1:9" x14ac:dyDescent="0.3">
      <c r="A16" s="117" t="s">
        <v>132</v>
      </c>
      <c r="B16" s="117"/>
      <c r="C16" s="117"/>
      <c r="D16" s="117"/>
      <c r="E16" s="117"/>
      <c r="F16" s="117"/>
      <c r="G16" s="117"/>
      <c r="H16" s="117"/>
    </row>
    <row r="17" spans="1:8" x14ac:dyDescent="0.3">
      <c r="A17" s="15" t="s">
        <v>33</v>
      </c>
      <c r="B17" s="15" t="s">
        <v>54</v>
      </c>
      <c r="C17" s="15" t="s">
        <v>135</v>
      </c>
      <c r="D17" s="38" t="s">
        <v>134</v>
      </c>
      <c r="E17" s="39" t="s">
        <v>133</v>
      </c>
      <c r="F17" s="39" t="s">
        <v>87</v>
      </c>
      <c r="G17" s="39" t="s">
        <v>0</v>
      </c>
      <c r="H17" s="39" t="s">
        <v>43</v>
      </c>
    </row>
    <row r="18" spans="1:8" x14ac:dyDescent="0.3">
      <c r="A18" s="23"/>
      <c r="B18" s="24"/>
      <c r="C18" s="103">
        <v>1</v>
      </c>
      <c r="D18" s="75">
        <v>308</v>
      </c>
      <c r="E18" s="100"/>
      <c r="F18" s="100"/>
      <c r="G18" s="76">
        <f>ROUND(SUM(D18*C18)*E18*F18,0)</f>
        <v>0</v>
      </c>
      <c r="H18" s="51"/>
    </row>
    <row r="19" spans="1:8" x14ac:dyDescent="0.3">
      <c r="A19" s="23"/>
      <c r="B19" s="24"/>
      <c r="C19" s="103">
        <v>0.75</v>
      </c>
      <c r="D19" s="75">
        <v>308</v>
      </c>
      <c r="E19" s="100"/>
      <c r="F19" s="100"/>
      <c r="G19" s="76">
        <f t="shared" ref="G19:G21" si="0">ROUND(SUM(D19*C19)*E19*F19,0)</f>
        <v>0</v>
      </c>
      <c r="H19" s="51"/>
    </row>
    <row r="20" spans="1:8" x14ac:dyDescent="0.3">
      <c r="A20" s="23"/>
      <c r="B20" s="24"/>
      <c r="C20" s="103">
        <v>0.5</v>
      </c>
      <c r="D20" s="75">
        <v>308</v>
      </c>
      <c r="E20" s="100"/>
      <c r="F20" s="100"/>
      <c r="G20" s="76">
        <f t="shared" si="0"/>
        <v>0</v>
      </c>
      <c r="H20" s="51"/>
    </row>
    <row r="21" spans="1:8" x14ac:dyDescent="0.3">
      <c r="A21" s="23"/>
      <c r="B21" s="24"/>
      <c r="C21" s="103">
        <v>0.25</v>
      </c>
      <c r="D21" s="75">
        <v>308</v>
      </c>
      <c r="E21" s="100"/>
      <c r="F21" s="100"/>
      <c r="G21" s="76">
        <f t="shared" si="0"/>
        <v>0</v>
      </c>
      <c r="H21" s="51"/>
    </row>
    <row r="22" spans="1:8" x14ac:dyDescent="0.3">
      <c r="F22" s="74"/>
    </row>
    <row r="23" spans="1:8" ht="15" thickBot="1" x14ac:dyDescent="0.35">
      <c r="A23" s="28" t="s">
        <v>40</v>
      </c>
      <c r="B23" s="29"/>
      <c r="C23" s="29"/>
      <c r="D23" s="29"/>
      <c r="E23" s="29"/>
      <c r="F23" s="29"/>
      <c r="G23" s="33">
        <f>SUM(G18:G21)</f>
        <v>0</v>
      </c>
      <c r="H23" s="29"/>
    </row>
    <row r="24" spans="1:8" x14ac:dyDescent="0.3">
      <c r="H24" s="95"/>
    </row>
    <row r="25" spans="1:8" x14ac:dyDescent="0.3">
      <c r="H25" s="95" t="s">
        <v>96</v>
      </c>
    </row>
  </sheetData>
  <sheetProtection password="DF9A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17"/>
  <sheetViews>
    <sheetView workbookViewId="0">
      <selection activeCell="B22" sqref="B21:B22"/>
    </sheetView>
  </sheetViews>
  <sheetFormatPr defaultColWidth="10.88671875" defaultRowHeight="14.4" x14ac:dyDescent="0.3"/>
  <cols>
    <col min="1" max="1" width="33" style="18" customWidth="1"/>
    <col min="2" max="2" width="21" style="18" customWidth="1"/>
    <col min="3" max="3" width="14.109375" style="18" bestFit="1" customWidth="1"/>
    <col min="4" max="4" width="38" style="18" customWidth="1"/>
    <col min="5" max="16384" width="10.88671875" style="18"/>
  </cols>
  <sheetData>
    <row r="1" spans="1:5" x14ac:dyDescent="0.3">
      <c r="A1" s="116" t="s">
        <v>7</v>
      </c>
      <c r="B1" s="116"/>
      <c r="C1" s="116"/>
      <c r="D1" s="116"/>
    </row>
    <row r="2" spans="1:5" x14ac:dyDescent="0.3">
      <c r="A2" s="43" t="s">
        <v>33</v>
      </c>
      <c r="B2" s="43" t="s">
        <v>54</v>
      </c>
      <c r="C2" s="43" t="s">
        <v>68</v>
      </c>
      <c r="D2" s="43" t="s">
        <v>43</v>
      </c>
    </row>
    <row r="3" spans="1:5" x14ac:dyDescent="0.3">
      <c r="A3" s="23"/>
      <c r="B3" s="68"/>
      <c r="C3" s="68"/>
      <c r="D3" s="51"/>
    </row>
    <row r="4" spans="1:5" x14ac:dyDescent="0.3">
      <c r="A4" s="23"/>
      <c r="B4" s="68"/>
      <c r="C4" s="68"/>
      <c r="D4" s="51"/>
    </row>
    <row r="5" spans="1:5" x14ac:dyDescent="0.3">
      <c r="A5" s="23"/>
      <c r="B5" s="68"/>
      <c r="C5" s="68"/>
      <c r="D5" s="51"/>
    </row>
    <row r="6" spans="1:5" x14ac:dyDescent="0.3">
      <c r="A6" s="23"/>
      <c r="B6" s="68"/>
      <c r="C6" s="68"/>
      <c r="D6" s="51"/>
    </row>
    <row r="7" spans="1:5" x14ac:dyDescent="0.3">
      <c r="A7" s="23"/>
      <c r="B7" s="68"/>
      <c r="C7" s="68"/>
      <c r="D7" s="51"/>
    </row>
    <row r="9" spans="1:5" ht="15" thickBot="1" x14ac:dyDescent="0.35">
      <c r="A9" s="28" t="s">
        <v>40</v>
      </c>
      <c r="B9" s="28"/>
      <c r="C9" s="33">
        <f>SUM(C3:C7)</f>
        <v>0</v>
      </c>
      <c r="D9" s="29"/>
      <c r="E9" s="25"/>
    </row>
    <row r="10" spans="1:5" x14ac:dyDescent="0.3">
      <c r="A10" s="25"/>
      <c r="B10" s="25"/>
      <c r="C10" s="25"/>
      <c r="D10" s="25"/>
      <c r="E10" s="25"/>
    </row>
    <row r="11" spans="1:5" x14ac:dyDescent="0.3">
      <c r="A11" s="116" t="s">
        <v>8</v>
      </c>
      <c r="B11" s="116"/>
      <c r="C11" s="116"/>
      <c r="D11" s="116"/>
    </row>
    <row r="12" spans="1:5" x14ac:dyDescent="0.3">
      <c r="A12" s="43" t="s">
        <v>69</v>
      </c>
      <c r="B12" s="43" t="s">
        <v>51</v>
      </c>
      <c r="C12" s="43" t="s">
        <v>68</v>
      </c>
      <c r="D12" s="43" t="s">
        <v>43</v>
      </c>
    </row>
    <row r="13" spans="1:5" x14ac:dyDescent="0.3">
      <c r="A13" s="70" t="s">
        <v>9</v>
      </c>
      <c r="B13" s="70"/>
      <c r="C13" s="69"/>
      <c r="D13" s="51"/>
    </row>
    <row r="15" spans="1:5" ht="15" thickBot="1" x14ac:dyDescent="0.35">
      <c r="A15" s="28" t="s">
        <v>40</v>
      </c>
      <c r="B15" s="28"/>
      <c r="C15" s="33">
        <f>SUM(C13)</f>
        <v>0</v>
      </c>
      <c r="D15" s="29"/>
    </row>
    <row r="17" spans="4:4" x14ac:dyDescent="0.3">
      <c r="D17" s="95" t="s">
        <v>95</v>
      </c>
    </row>
  </sheetData>
  <sheetProtection password="DF9A" sheet="1" objects="1" scenarios="1"/>
  <mergeCells count="2">
    <mergeCell ref="A1:D1"/>
    <mergeCell ref="A11:D11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7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38"/>
  <sheetViews>
    <sheetView workbookViewId="0">
      <selection activeCell="C13" sqref="C13"/>
    </sheetView>
  </sheetViews>
  <sheetFormatPr defaultColWidth="8.88671875" defaultRowHeight="14.4" x14ac:dyDescent="0.3"/>
  <cols>
    <col min="1" max="1" width="31.33203125" style="18" bestFit="1" customWidth="1"/>
    <col min="2" max="2" width="10.44140625" style="18" bestFit="1" customWidth="1"/>
    <col min="3" max="3" width="57.88671875" style="18" customWidth="1"/>
    <col min="4" max="4" width="19.6640625" style="32" bestFit="1" customWidth="1"/>
    <col min="5" max="5" width="14.33203125" style="32" bestFit="1" customWidth="1"/>
    <col min="6" max="6" width="14.109375" style="32" bestFit="1" customWidth="1"/>
    <col min="7" max="7" width="11.88671875" style="18" bestFit="1" customWidth="1"/>
    <col min="8" max="8" width="27.109375" style="25" customWidth="1"/>
    <col min="9" max="9" width="28.44140625" style="25" customWidth="1"/>
    <col min="10" max="10" width="47.33203125" style="18" bestFit="1" customWidth="1"/>
    <col min="11" max="11" width="25.44140625" style="18" customWidth="1"/>
    <col min="12" max="12" width="39.6640625" style="18" bestFit="1" customWidth="1"/>
    <col min="13" max="13" width="24.88671875" style="18" bestFit="1" customWidth="1"/>
    <col min="14" max="14" width="8.88671875" style="18"/>
    <col min="15" max="15" width="38.44140625" style="18" bestFit="1" customWidth="1"/>
    <col min="16" max="16" width="24" style="18" bestFit="1" customWidth="1"/>
    <col min="17" max="17" width="32" style="18" bestFit="1" customWidth="1"/>
    <col min="18" max="18" width="8.88671875" style="18"/>
    <col min="19" max="19" width="13.44140625" style="18" bestFit="1" customWidth="1"/>
    <col min="20" max="20" width="10.33203125" style="18" bestFit="1" customWidth="1"/>
    <col min="21" max="21" width="14.88671875" style="18" bestFit="1" customWidth="1"/>
    <col min="22" max="16384" width="8.88671875" style="18"/>
  </cols>
  <sheetData>
    <row r="1" spans="1:9" x14ac:dyDescent="0.3">
      <c r="A1" s="116" t="s">
        <v>138</v>
      </c>
      <c r="B1" s="116"/>
      <c r="C1" s="116"/>
      <c r="D1" s="116"/>
      <c r="E1" s="116"/>
      <c r="F1" s="116"/>
      <c r="G1" s="116"/>
      <c r="H1" s="116"/>
    </row>
    <row r="2" spans="1:9" x14ac:dyDescent="0.3">
      <c r="A2" s="15" t="s">
        <v>71</v>
      </c>
      <c r="B2" s="15" t="s">
        <v>54</v>
      </c>
      <c r="C2" s="15" t="s">
        <v>57</v>
      </c>
      <c r="D2" s="15" t="s">
        <v>37</v>
      </c>
      <c r="E2" s="15" t="s">
        <v>87</v>
      </c>
      <c r="F2" s="15" t="s">
        <v>90</v>
      </c>
      <c r="G2" s="15" t="s">
        <v>0</v>
      </c>
      <c r="H2" s="15" t="s">
        <v>43</v>
      </c>
      <c r="I2" s="17"/>
    </row>
    <row r="3" spans="1:9" x14ac:dyDescent="0.3">
      <c r="A3" s="23"/>
      <c r="B3" s="24"/>
      <c r="C3" s="19"/>
      <c r="D3" s="72" t="str">
        <f>IFERROR(VLOOKUP(C3,Data!K:L,VLOOKUP('Generella inställningar'!$C$5,Data!A:B,2,FALSE),FALSE),"timlönegrupp ej vald")</f>
        <v>timlönegrupp ej vald</v>
      </c>
      <c r="E3" s="109"/>
      <c r="F3" s="91"/>
      <c r="G3" s="70">
        <f>IFERROR(E3*D3*ROUND(F3,2)*SUM(VLOOKUP(C3,Data!K:M,3,FALSE)/12),0)</f>
        <v>0</v>
      </c>
      <c r="H3" s="51"/>
      <c r="I3" s="17"/>
    </row>
    <row r="4" spans="1:9" x14ac:dyDescent="0.3">
      <c r="A4" s="23"/>
      <c r="B4" s="24"/>
      <c r="C4" s="19"/>
      <c r="D4" s="72" t="str">
        <f>IFERROR(VLOOKUP(C4,Data!K:L,VLOOKUP('Generella inställningar'!$C$5,Data!A:B,2,FALSE),FALSE),"timlönegrupp ej vald")</f>
        <v>timlönegrupp ej vald</v>
      </c>
      <c r="E4" s="109"/>
      <c r="F4" s="91"/>
      <c r="G4" s="70">
        <f>IFERROR(E4*D4*ROUND(F4,2)*SUM(VLOOKUP(C4,Data!K:M,3,FALSE)/12),0)</f>
        <v>0</v>
      </c>
      <c r="H4" s="51"/>
      <c r="I4" s="17"/>
    </row>
    <row r="5" spans="1:9" ht="15.75" customHeight="1" x14ac:dyDescent="0.3">
      <c r="A5" s="23"/>
      <c r="B5" s="24"/>
      <c r="C5" s="19"/>
      <c r="D5" s="72" t="str">
        <f>IFERROR(VLOOKUP(C5,Data!K:L,VLOOKUP('Generella inställningar'!$C$5,Data!A:B,2,FALSE),FALSE),"timlönegrupp ej vald")</f>
        <v>timlönegrupp ej vald</v>
      </c>
      <c r="E5" s="109"/>
      <c r="F5" s="91"/>
      <c r="G5" s="70">
        <f>IFERROR(E5*D5*ROUND(F5,2)*SUM(VLOOKUP(C5,Data!K:M,3,FALSE)/12),0)</f>
        <v>0</v>
      </c>
      <c r="H5" s="51"/>
      <c r="I5" s="17"/>
    </row>
    <row r="6" spans="1:9" x14ac:dyDescent="0.3">
      <c r="A6" s="23"/>
      <c r="B6" s="24"/>
      <c r="C6" s="19"/>
      <c r="D6" s="72" t="str">
        <f>IFERROR(VLOOKUP(C6,Data!K:L,VLOOKUP('Generella inställningar'!$C$5,Data!A:B,2,FALSE),FALSE),"timlönegrupp ej vald")</f>
        <v>timlönegrupp ej vald</v>
      </c>
      <c r="E6" s="109"/>
      <c r="F6" s="91"/>
      <c r="G6" s="70">
        <f>IFERROR(E6*D6*ROUND(F6,2)*SUM(VLOOKUP(C6,Data!K:M,3,FALSE)/12),0)</f>
        <v>0</v>
      </c>
      <c r="H6" s="51"/>
      <c r="I6" s="17"/>
    </row>
    <row r="7" spans="1:9" ht="15" customHeight="1" x14ac:dyDescent="0.3">
      <c r="A7" s="23"/>
      <c r="B7" s="24"/>
      <c r="C7" s="19"/>
      <c r="D7" s="72" t="str">
        <f>IFERROR(VLOOKUP(C7,Data!K:L,VLOOKUP('Generella inställningar'!$C$5,Data!A:B,2,FALSE),FALSE),"timlönegrupp ej vald")</f>
        <v>timlönegrupp ej vald</v>
      </c>
      <c r="E7" s="109"/>
      <c r="F7" s="91"/>
      <c r="G7" s="70">
        <f>IFERROR(E7*D7*ROUND(F7,2)*SUM(VLOOKUP(C7,Data!K:M,3,FALSE)/12),0)</f>
        <v>0</v>
      </c>
      <c r="H7" s="51"/>
      <c r="I7" s="17"/>
    </row>
    <row r="8" spans="1:9" x14ac:dyDescent="0.3">
      <c r="A8" s="23"/>
      <c r="B8" s="24"/>
      <c r="C8" s="19"/>
      <c r="D8" s="72" t="str">
        <f>IFERROR(VLOOKUP(C8,Data!K:L,VLOOKUP('Generella inställningar'!$C$5,Data!A:B,2,FALSE),FALSE),"timlönegrupp ej vald")</f>
        <v>timlönegrupp ej vald</v>
      </c>
      <c r="E8" s="109"/>
      <c r="F8" s="91"/>
      <c r="G8" s="70">
        <f>IFERROR(E8*D8*ROUND(F8,2)*SUM(VLOOKUP(C8,Data!K:M,3,FALSE)/12),0)</f>
        <v>0</v>
      </c>
      <c r="H8" s="51"/>
      <c r="I8" s="17"/>
    </row>
    <row r="9" spans="1:9" x14ac:dyDescent="0.3">
      <c r="A9" s="23"/>
      <c r="B9" s="24"/>
      <c r="C9" s="19"/>
      <c r="D9" s="72" t="str">
        <f>IFERROR(VLOOKUP(C9,Data!K:L,VLOOKUP('Generella inställningar'!$C$5,Data!A:B,2,FALSE),FALSE),"timlönegrupp ej vald")</f>
        <v>timlönegrupp ej vald</v>
      </c>
      <c r="E9" s="109"/>
      <c r="F9" s="91"/>
      <c r="G9" s="70">
        <f>IFERROR(E9*D9*ROUND(F9,2)*SUM(VLOOKUP(C9,Data!K:M,3,FALSE)/12),0)</f>
        <v>0</v>
      </c>
      <c r="H9" s="51"/>
      <c r="I9" s="22"/>
    </row>
    <row r="10" spans="1:9" x14ac:dyDescent="0.3">
      <c r="A10" s="23"/>
      <c r="B10" s="24"/>
      <c r="C10" s="19"/>
      <c r="D10" s="72" t="str">
        <f>IFERROR(VLOOKUP(C10,Data!K:L,VLOOKUP('Generella inställningar'!$C$5,Data!A:B,2,FALSE),FALSE),"timlönegrupp ej vald")</f>
        <v>timlönegrupp ej vald</v>
      </c>
      <c r="E10" s="109"/>
      <c r="F10" s="91"/>
      <c r="G10" s="70">
        <f>IFERROR(E10*D10*ROUND(F10,2)*SUM(VLOOKUP(C10,Data!K:M,3,FALSE)/12),0)</f>
        <v>0</v>
      </c>
      <c r="H10" s="51"/>
      <c r="I10" s="17"/>
    </row>
    <row r="11" spans="1:9" x14ac:dyDescent="0.3">
      <c r="A11" s="23"/>
      <c r="B11" s="24"/>
      <c r="C11" s="19"/>
      <c r="D11" s="72" t="str">
        <f>IFERROR(VLOOKUP(C11,Data!K:L,VLOOKUP('Generella inställningar'!$C$5,Data!A:B,2,FALSE),FALSE),"timlönegrupp ej vald")</f>
        <v>timlönegrupp ej vald</v>
      </c>
      <c r="E11" s="109"/>
      <c r="F11" s="91"/>
      <c r="G11" s="70">
        <f>IFERROR(E11*D11*ROUND(F11,2)*SUM(VLOOKUP(C11,Data!K:M,3,FALSE)/12),0)</f>
        <v>0</v>
      </c>
      <c r="H11" s="51"/>
      <c r="I11" s="17"/>
    </row>
    <row r="12" spans="1:9" x14ac:dyDescent="0.3">
      <c r="A12" s="113"/>
      <c r="B12" s="69"/>
      <c r="C12" s="19"/>
      <c r="D12" s="72" t="str">
        <f>IFERROR(VLOOKUP(C12,Data!K:L,VLOOKUP('Generella inställningar'!$C$5,Data!A:B,2,FALSE),FALSE),"timlönegrupp ej vald")</f>
        <v>timlönegrupp ej vald</v>
      </c>
      <c r="E12" s="110"/>
      <c r="F12" s="111"/>
      <c r="G12" s="70">
        <f>IFERROR(E12*D12*ROUND(F12,2)*SUM(VLOOKUP(C12,Data!K:M,3,FALSE)/12),0)</f>
        <v>0</v>
      </c>
      <c r="H12" s="112"/>
      <c r="I12" s="17"/>
    </row>
    <row r="13" spans="1:9" x14ac:dyDescent="0.3">
      <c r="A13" s="23"/>
      <c r="B13" s="24"/>
      <c r="C13" s="19"/>
      <c r="D13" s="72" t="str">
        <f>IFERROR(VLOOKUP(C13,Data!K:L,VLOOKUP('Generella inställningar'!$C$5,Data!A:B,2,FALSE),FALSE),"timlönegrupp ej vald")</f>
        <v>timlönegrupp ej vald</v>
      </c>
      <c r="E13" s="100"/>
      <c r="F13" s="92"/>
      <c r="G13" s="70">
        <f>IFERROR(E13*D13*ROUND(F13,2)*SUM(VLOOKUP(C13,Data!K:M,3,FALSE)/12),0)</f>
        <v>0</v>
      </c>
      <c r="H13" s="51"/>
      <c r="I13" s="17"/>
    </row>
    <row r="14" spans="1:9" x14ac:dyDescent="0.3">
      <c r="A14" s="23"/>
      <c r="B14" s="24"/>
      <c r="C14" s="19"/>
      <c r="D14" s="72" t="str">
        <f>IFERROR(VLOOKUP(C14,Data!K:L,VLOOKUP('Generella inställningar'!$C$5,Data!A:B,2,FALSE),FALSE),"timlönegrupp ej vald")</f>
        <v>timlönegrupp ej vald</v>
      </c>
      <c r="E14" s="100"/>
      <c r="F14" s="92"/>
      <c r="G14" s="70">
        <f>IFERROR(E14*D14*ROUND(F14,2)*SUM(VLOOKUP(C14,Data!K:M,3,FALSE)/12),0)</f>
        <v>0</v>
      </c>
      <c r="H14" s="51"/>
      <c r="I14" s="17"/>
    </row>
    <row r="15" spans="1:9" x14ac:dyDescent="0.3">
      <c r="A15" s="23"/>
      <c r="B15" s="24"/>
      <c r="C15" s="19"/>
      <c r="D15" s="72" t="str">
        <f>IFERROR(VLOOKUP(C15,Data!K:L,VLOOKUP('Generella inställningar'!$C$5,Data!A:B,2,FALSE),FALSE),"timlönegrupp ej vald")</f>
        <v>timlönegrupp ej vald</v>
      </c>
      <c r="E15" s="100"/>
      <c r="F15" s="92"/>
      <c r="G15" s="70">
        <f>IFERROR(E15*D15*ROUND(F15,2)*SUM(VLOOKUP(C15,Data!K:M,3,FALSE)/12),0)</f>
        <v>0</v>
      </c>
      <c r="H15" s="51"/>
      <c r="I15" s="17"/>
    </row>
    <row r="16" spans="1:9" x14ac:dyDescent="0.3">
      <c r="A16" s="23"/>
      <c r="B16" s="24"/>
      <c r="C16" s="19"/>
      <c r="D16" s="72" t="str">
        <f>IFERROR(VLOOKUP(C16,Data!K:L,VLOOKUP('Generella inställningar'!$C$5,Data!A:B,2,FALSE),FALSE),"timlönegrupp ej vald")</f>
        <v>timlönegrupp ej vald</v>
      </c>
      <c r="E16" s="100"/>
      <c r="F16" s="92"/>
      <c r="G16" s="70">
        <f>IFERROR(E16*D16*ROUND(F16,2)*SUM(VLOOKUP(C16,Data!K:M,3,FALSE)/12),0)</f>
        <v>0</v>
      </c>
      <c r="H16" s="51"/>
      <c r="I16" s="17"/>
    </row>
    <row r="17" spans="1:9" x14ac:dyDescent="0.3">
      <c r="A17" s="23"/>
      <c r="B17" s="24"/>
      <c r="C17" s="19"/>
      <c r="D17" s="72" t="str">
        <f>IFERROR(VLOOKUP(C17,Data!K:L,VLOOKUP('Generella inställningar'!$C$5,Data!A:B,2,FALSE),FALSE),"timlönegrupp ej vald")</f>
        <v>timlönegrupp ej vald</v>
      </c>
      <c r="E17" s="100"/>
      <c r="F17" s="92"/>
      <c r="G17" s="70">
        <f>IFERROR(E17*D17*ROUND(F17,2)*SUM(VLOOKUP(C17,Data!K:M,3,FALSE)/12),0)</f>
        <v>0</v>
      </c>
      <c r="H17" s="51"/>
      <c r="I17" s="17"/>
    </row>
    <row r="18" spans="1:9" x14ac:dyDescent="0.3">
      <c r="A18" s="23"/>
      <c r="B18" s="24"/>
      <c r="C18" s="19"/>
      <c r="D18" s="72" t="str">
        <f>IFERROR(VLOOKUP(C18,Data!K:L,VLOOKUP('Generella inställningar'!$C$5,Data!A:B,2,FALSE),FALSE),"timlönegrupp ej vald")</f>
        <v>timlönegrupp ej vald</v>
      </c>
      <c r="E18" s="100"/>
      <c r="F18" s="92"/>
      <c r="G18" s="70">
        <f>IFERROR(E18*D18*ROUND(F18,2)*SUM(VLOOKUP(C18,Data!K:M,3,FALSE)/12),0)</f>
        <v>0</v>
      </c>
      <c r="H18" s="51"/>
      <c r="I18" s="17"/>
    </row>
    <row r="19" spans="1:9" x14ac:dyDescent="0.3">
      <c r="A19" s="23"/>
      <c r="B19" s="24"/>
      <c r="C19" s="19"/>
      <c r="D19" s="72" t="str">
        <f>IFERROR(VLOOKUP(C19,Data!K:L,VLOOKUP('Generella inställningar'!$C$5,Data!A:B,2,FALSE),FALSE),"timlönegrupp ej vald")</f>
        <v>timlönegrupp ej vald</v>
      </c>
      <c r="E19" s="100"/>
      <c r="F19" s="92"/>
      <c r="G19" s="70">
        <f>IFERROR(E19*D19*ROUND(F19,2)*SUM(VLOOKUP(C19,Data!K:M,3,FALSE)/12),0)</f>
        <v>0</v>
      </c>
      <c r="H19" s="51"/>
      <c r="I19" s="17"/>
    </row>
    <row r="20" spans="1:9" x14ac:dyDescent="0.3">
      <c r="A20" s="23"/>
      <c r="B20" s="24"/>
      <c r="C20" s="19"/>
      <c r="D20" s="72" t="str">
        <f>IFERROR(VLOOKUP(C20,Data!K:L,VLOOKUP('Generella inställningar'!$C$5,Data!A:B,2,FALSE),FALSE),"timlönegrupp ej vald")</f>
        <v>timlönegrupp ej vald</v>
      </c>
      <c r="E20" s="100"/>
      <c r="F20" s="92"/>
      <c r="G20" s="70">
        <f>IFERROR(E20*D20*ROUND(F20,2)*SUM(VLOOKUP(C20,Data!K:M,3,FALSE)/12),0)</f>
        <v>0</v>
      </c>
      <c r="H20" s="51"/>
      <c r="I20" s="17"/>
    </row>
    <row r="21" spans="1:9" x14ac:dyDescent="0.3">
      <c r="A21" s="23"/>
      <c r="B21" s="24"/>
      <c r="C21" s="19"/>
      <c r="D21" s="72" t="str">
        <f>IFERROR(VLOOKUP(C21,Data!K:L,VLOOKUP('Generella inställningar'!$C$5,Data!A:B,2,FALSE),FALSE),"timlönegrupp ej vald")</f>
        <v>timlönegrupp ej vald</v>
      </c>
      <c r="E21" s="100"/>
      <c r="F21" s="92"/>
      <c r="G21" s="70">
        <f>IFERROR(E21*D21*ROUND(F21,2)*SUM(VLOOKUP(C21,Data!K:M,3,FALSE)/12),0)</f>
        <v>0</v>
      </c>
      <c r="H21" s="51"/>
      <c r="I21" s="17"/>
    </row>
    <row r="22" spans="1:9" x14ac:dyDescent="0.3">
      <c r="A22" s="15" t="s">
        <v>72</v>
      </c>
      <c r="B22" s="15" t="s">
        <v>54</v>
      </c>
      <c r="C22" s="118" t="s">
        <v>62</v>
      </c>
      <c r="D22" s="119"/>
      <c r="E22" s="15" t="s">
        <v>39</v>
      </c>
      <c r="F22" s="15" t="s">
        <v>20</v>
      </c>
      <c r="G22" s="15" t="s">
        <v>0</v>
      </c>
      <c r="H22" s="15" t="s">
        <v>43</v>
      </c>
      <c r="I22" s="17"/>
    </row>
    <row r="23" spans="1:9" x14ac:dyDescent="0.3">
      <c r="A23" s="23"/>
      <c r="B23" s="24"/>
      <c r="C23" s="120"/>
      <c r="D23" s="121"/>
      <c r="E23" s="24"/>
      <c r="F23" s="24"/>
      <c r="G23" s="70">
        <f>E23*F23</f>
        <v>0</v>
      </c>
      <c r="H23" s="51"/>
      <c r="I23" s="17"/>
    </row>
    <row r="24" spans="1:9" x14ac:dyDescent="0.3">
      <c r="A24" s="23"/>
      <c r="B24" s="24"/>
      <c r="C24" s="120"/>
      <c r="D24" s="121"/>
      <c r="E24" s="24"/>
      <c r="F24" s="24"/>
      <c r="G24" s="70">
        <f t="shared" ref="G24:G34" si="0">E24*F24</f>
        <v>0</v>
      </c>
      <c r="H24" s="51"/>
      <c r="I24" s="17"/>
    </row>
    <row r="25" spans="1:9" x14ac:dyDescent="0.3">
      <c r="A25" s="23"/>
      <c r="B25" s="24"/>
      <c r="C25" s="120"/>
      <c r="D25" s="121"/>
      <c r="E25" s="24"/>
      <c r="F25" s="24"/>
      <c r="G25" s="70">
        <f t="shared" si="0"/>
        <v>0</v>
      </c>
      <c r="H25" s="51"/>
      <c r="I25" s="17"/>
    </row>
    <row r="26" spans="1:9" x14ac:dyDescent="0.3">
      <c r="A26" s="23"/>
      <c r="B26" s="24"/>
      <c r="C26" s="120"/>
      <c r="D26" s="121"/>
      <c r="E26" s="24"/>
      <c r="F26" s="24"/>
      <c r="G26" s="70">
        <f t="shared" si="0"/>
        <v>0</v>
      </c>
      <c r="H26" s="51"/>
      <c r="I26" s="17"/>
    </row>
    <row r="27" spans="1:9" x14ac:dyDescent="0.3">
      <c r="A27" s="23"/>
      <c r="B27" s="24"/>
      <c r="C27" s="120"/>
      <c r="D27" s="121"/>
      <c r="E27" s="24"/>
      <c r="F27" s="24"/>
      <c r="G27" s="70">
        <f t="shared" si="0"/>
        <v>0</v>
      </c>
      <c r="H27" s="51"/>
      <c r="I27" s="17"/>
    </row>
    <row r="28" spans="1:9" x14ac:dyDescent="0.3">
      <c r="A28" s="23"/>
      <c r="B28" s="24"/>
      <c r="C28" s="120"/>
      <c r="D28" s="121"/>
      <c r="E28" s="24"/>
      <c r="F28" s="24"/>
      <c r="G28" s="70">
        <f t="shared" si="0"/>
        <v>0</v>
      </c>
      <c r="H28" s="51"/>
      <c r="I28" s="17"/>
    </row>
    <row r="29" spans="1:9" x14ac:dyDescent="0.3">
      <c r="A29" s="23"/>
      <c r="B29" s="24"/>
      <c r="C29" s="120"/>
      <c r="D29" s="121"/>
      <c r="E29" s="24"/>
      <c r="F29" s="24"/>
      <c r="G29" s="70">
        <f t="shared" si="0"/>
        <v>0</v>
      </c>
      <c r="H29" s="51"/>
      <c r="I29" s="17"/>
    </row>
    <row r="30" spans="1:9" x14ac:dyDescent="0.3">
      <c r="A30" s="23"/>
      <c r="B30" s="24"/>
      <c r="C30" s="120"/>
      <c r="D30" s="121"/>
      <c r="E30" s="24"/>
      <c r="F30" s="24"/>
      <c r="G30" s="70">
        <f t="shared" si="0"/>
        <v>0</v>
      </c>
      <c r="H30" s="51"/>
      <c r="I30" s="17"/>
    </row>
    <row r="31" spans="1:9" x14ac:dyDescent="0.3">
      <c r="A31" s="23"/>
      <c r="B31" s="24"/>
      <c r="C31" s="120"/>
      <c r="D31" s="121"/>
      <c r="E31" s="24"/>
      <c r="F31" s="24"/>
      <c r="G31" s="70">
        <f t="shared" si="0"/>
        <v>0</v>
      </c>
      <c r="H31" s="51"/>
      <c r="I31" s="17"/>
    </row>
    <row r="32" spans="1:9" x14ac:dyDescent="0.3">
      <c r="A32" s="23"/>
      <c r="B32" s="24"/>
      <c r="C32" s="120"/>
      <c r="D32" s="121"/>
      <c r="E32" s="24"/>
      <c r="F32" s="24"/>
      <c r="G32" s="70">
        <f t="shared" si="0"/>
        <v>0</v>
      </c>
      <c r="H32" s="51"/>
    </row>
    <row r="33" spans="1:9" x14ac:dyDescent="0.3">
      <c r="A33" s="23"/>
      <c r="B33" s="24"/>
      <c r="C33" s="120"/>
      <c r="D33" s="121"/>
      <c r="E33" s="24"/>
      <c r="F33" s="24"/>
      <c r="G33" s="70">
        <f t="shared" si="0"/>
        <v>0</v>
      </c>
      <c r="H33" s="51"/>
    </row>
    <row r="34" spans="1:9" x14ac:dyDescent="0.3">
      <c r="A34" s="23"/>
      <c r="B34" s="24"/>
      <c r="C34" s="120"/>
      <c r="D34" s="121"/>
      <c r="E34" s="24"/>
      <c r="F34" s="24"/>
      <c r="G34" s="70">
        <f t="shared" si="0"/>
        <v>0</v>
      </c>
      <c r="H34" s="51"/>
      <c r="I34" s="26"/>
    </row>
    <row r="36" spans="1:9" ht="15" thickBot="1" x14ac:dyDescent="0.35">
      <c r="A36" s="28" t="s">
        <v>40</v>
      </c>
      <c r="B36" s="29"/>
      <c r="C36" s="29"/>
      <c r="D36" s="29"/>
      <c r="E36" s="29"/>
      <c r="F36" s="29"/>
      <c r="G36" s="33">
        <f>SUM(G3:G34)</f>
        <v>0</v>
      </c>
      <c r="H36" s="31"/>
    </row>
    <row r="38" spans="1:9" x14ac:dyDescent="0.3">
      <c r="H38" s="95" t="s">
        <v>94</v>
      </c>
    </row>
  </sheetData>
  <sheetProtection password="DF9A" sheet="1" objects="1" scenarios="1"/>
  <mergeCells count="14">
    <mergeCell ref="C31:D31"/>
    <mergeCell ref="C32:D32"/>
    <mergeCell ref="C33:D33"/>
    <mergeCell ref="C34:D34"/>
    <mergeCell ref="C26:D26"/>
    <mergeCell ref="C27:D27"/>
    <mergeCell ref="C28:D28"/>
    <mergeCell ref="C29:D29"/>
    <mergeCell ref="C30:D30"/>
    <mergeCell ref="A1:H1"/>
    <mergeCell ref="C22:D22"/>
    <mergeCell ref="C23:D23"/>
    <mergeCell ref="C24:D24"/>
    <mergeCell ref="C25:D25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23:C34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11 A13:A21 A23:A34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21" xr:uid="{00000000-0002-0000-0800-000002000000}">
      <formula1>INDIRECT(TimloneGruppNamn)</formula1>
    </dataValidation>
  </dataValidations>
  <pageMargins left="0.75" right="0.75" top="1" bottom="1" header="0.5" footer="0.5"/>
  <pageSetup paperSize="9" scale="69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13</vt:i4>
      </vt:variant>
    </vt:vector>
  </HeadingPairs>
  <TitlesOfParts>
    <vt:vector size="24" baseType="lpstr">
      <vt:lpstr>Generella inställningar</vt:lpstr>
      <vt:lpstr>Budgetöversikt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bidrag i annat än peng.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2016-02-12T08:58:54Z</cp:lastPrinted>
  <dcterms:created xsi:type="dcterms:W3CDTF">2014-11-20T12:09:08Z</dcterms:created>
  <dcterms:modified xsi:type="dcterms:W3CDTF">2019-04-23T12:36:43Z</dcterms:modified>
</cp:coreProperties>
</file>